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72" windowWidth="22848" windowHeight="8568"/>
  </bookViews>
  <sheets>
    <sheet name="ОЦЕНКА АПП август" sheetId="2" r:id="rId1"/>
  </sheets>
  <externalReferences>
    <externalReference r:id="rId2"/>
    <externalReference r:id="rId3"/>
    <externalReference r:id="rId4"/>
  </externalReferences>
  <definedNames>
    <definedName name="_xlnm._FilterDatabase" localSheetId="0" hidden="1">'ОЦЕНКА АПП август'!$A$13:$K$13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'ОЦЕНКА АПП август'!$9:$13</definedName>
    <definedName name="_xlnm.Print_Area" localSheetId="0">'ОЦЕНКА АПП август'!$A$5:$L$60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G14" i="2" l="1"/>
  <c r="H14" i="2" s="1"/>
  <c r="I14" i="2" s="1"/>
  <c r="K14" i="2" s="1"/>
  <c r="G15" i="2"/>
  <c r="H15" i="2" s="1"/>
  <c r="I15" i="2" s="1"/>
  <c r="K15" i="2" s="1"/>
  <c r="M15" i="2" s="1"/>
  <c r="G16" i="2"/>
  <c r="H16" i="2" s="1"/>
  <c r="I16" i="2" s="1"/>
  <c r="K16" i="2" s="1"/>
  <c r="M16" i="2" s="1"/>
  <c r="G17" i="2"/>
  <c r="H17" i="2"/>
  <c r="I17" i="2" s="1"/>
  <c r="K17" i="2" s="1"/>
  <c r="M17" i="2" s="1"/>
  <c r="G18" i="2"/>
  <c r="H18" i="2" s="1"/>
  <c r="I18" i="2" s="1"/>
  <c r="K18" i="2" s="1"/>
  <c r="M18" i="2" s="1"/>
  <c r="G19" i="2"/>
  <c r="H19" i="2" s="1"/>
  <c r="I19" i="2" s="1"/>
  <c r="K19" i="2" s="1"/>
  <c r="M19" i="2" s="1"/>
  <c r="G20" i="2"/>
  <c r="H20" i="2" s="1"/>
  <c r="I20" i="2" s="1"/>
  <c r="K20" i="2" s="1"/>
  <c r="M20" i="2" s="1"/>
  <c r="G21" i="2"/>
  <c r="H21" i="2"/>
  <c r="I21" i="2" s="1"/>
  <c r="K21" i="2" s="1"/>
  <c r="M21" i="2" s="1"/>
  <c r="G22" i="2"/>
  <c r="H22" i="2" s="1"/>
  <c r="I22" i="2" s="1"/>
  <c r="K22" i="2" s="1"/>
  <c r="M22" i="2" s="1"/>
  <c r="G23" i="2"/>
  <c r="H23" i="2" s="1"/>
  <c r="I23" i="2" s="1"/>
  <c r="K23" i="2" s="1"/>
  <c r="M23" i="2" s="1"/>
  <c r="G24" i="2"/>
  <c r="H24" i="2" s="1"/>
  <c r="I24" i="2" s="1"/>
  <c r="K24" i="2" s="1"/>
  <c r="M24" i="2" s="1"/>
  <c r="G25" i="2"/>
  <c r="H25" i="2"/>
  <c r="I25" i="2" s="1"/>
  <c r="K25" i="2" s="1"/>
  <c r="M25" i="2" s="1"/>
  <c r="G26" i="2"/>
  <c r="H26" i="2" s="1"/>
  <c r="I26" i="2" s="1"/>
  <c r="K26" i="2" s="1"/>
  <c r="M26" i="2" s="1"/>
  <c r="G27" i="2"/>
  <c r="H27" i="2" s="1"/>
  <c r="I27" i="2" s="1"/>
  <c r="K27" i="2" s="1"/>
  <c r="M27" i="2" s="1"/>
  <c r="G28" i="2"/>
  <c r="H28" i="2" s="1"/>
  <c r="I28" i="2" s="1"/>
  <c r="K28" i="2" s="1"/>
  <c r="M28" i="2" s="1"/>
  <c r="G29" i="2"/>
  <c r="H29" i="2"/>
  <c r="I29" i="2" s="1"/>
  <c r="K29" i="2" s="1"/>
  <c r="M29" i="2" s="1"/>
  <c r="G30" i="2"/>
  <c r="H30" i="2" s="1"/>
  <c r="I30" i="2" s="1"/>
  <c r="K30" i="2" s="1"/>
  <c r="M30" i="2" s="1"/>
  <c r="G31" i="2"/>
  <c r="H31" i="2" s="1"/>
  <c r="I31" i="2" s="1"/>
  <c r="K31" i="2" s="1"/>
  <c r="M31" i="2" s="1"/>
  <c r="G32" i="2"/>
  <c r="H32" i="2" s="1"/>
  <c r="I32" i="2" s="1"/>
  <c r="K32" i="2" s="1"/>
  <c r="M32" i="2" s="1"/>
  <c r="G33" i="2"/>
  <c r="H33" i="2"/>
  <c r="I33" i="2" s="1"/>
  <c r="K33" i="2" s="1"/>
  <c r="M33" i="2" s="1"/>
  <c r="G34" i="2"/>
  <c r="H34" i="2" s="1"/>
  <c r="I34" i="2" s="1"/>
  <c r="K34" i="2" s="1"/>
  <c r="M34" i="2" s="1"/>
  <c r="G35" i="2"/>
  <c r="H35" i="2" s="1"/>
  <c r="I35" i="2" s="1"/>
  <c r="K35" i="2" s="1"/>
  <c r="M35" i="2" s="1"/>
  <c r="G36" i="2"/>
  <c r="H36" i="2" s="1"/>
  <c r="I36" i="2" s="1"/>
  <c r="J36" i="2"/>
  <c r="K36" i="2" s="1"/>
  <c r="G37" i="2"/>
  <c r="H37" i="2"/>
  <c r="I37" i="2" s="1"/>
  <c r="K37" i="2" s="1"/>
  <c r="M37" i="2" s="1"/>
  <c r="G38" i="2"/>
  <c r="H38" i="2" s="1"/>
  <c r="I38" i="2" s="1"/>
  <c r="K38" i="2" s="1"/>
  <c r="M38" i="2" s="1"/>
  <c r="G39" i="2"/>
  <c r="H39" i="2" s="1"/>
  <c r="I39" i="2" s="1"/>
  <c r="K39" i="2" s="1"/>
  <c r="M39" i="2" s="1"/>
  <c r="G40" i="2"/>
  <c r="H40" i="2"/>
  <c r="I40" i="2"/>
  <c r="K40" i="2" s="1"/>
  <c r="M40" i="2" s="1"/>
  <c r="G41" i="2"/>
  <c r="H41" i="2"/>
  <c r="I41" i="2" s="1"/>
  <c r="K41" i="2" s="1"/>
  <c r="M41" i="2" s="1"/>
  <c r="G42" i="2"/>
  <c r="H42" i="2" s="1"/>
  <c r="I42" i="2" s="1"/>
  <c r="K42" i="2" s="1"/>
  <c r="M42" i="2" s="1"/>
  <c r="G43" i="2"/>
  <c r="H43" i="2" s="1"/>
  <c r="I43" i="2" s="1"/>
  <c r="J43" i="2"/>
  <c r="K43" i="2" s="1"/>
  <c r="G44" i="2"/>
  <c r="H44" i="2"/>
  <c r="I44" i="2" s="1"/>
  <c r="K44" i="2" s="1"/>
  <c r="M44" i="2" s="1"/>
  <c r="J44" i="2"/>
  <c r="G45" i="2"/>
  <c r="H45" i="2" s="1"/>
  <c r="I45" i="2" s="1"/>
  <c r="J45" i="2"/>
  <c r="K45" i="2" s="1"/>
  <c r="G46" i="2"/>
  <c r="H46" i="2"/>
  <c r="I46" i="2" s="1"/>
  <c r="K46" i="2" s="1"/>
  <c r="M46" i="2" s="1"/>
  <c r="G47" i="2"/>
  <c r="H47" i="2" s="1"/>
  <c r="I47" i="2" s="1"/>
  <c r="K47" i="2" s="1"/>
  <c r="M47" i="2" s="1"/>
  <c r="G48" i="2"/>
  <c r="H48" i="2" s="1"/>
  <c r="I48" i="2" s="1"/>
  <c r="J48" i="2"/>
  <c r="K48" i="2" s="1"/>
  <c r="G49" i="2"/>
  <c r="H49" i="2"/>
  <c r="I49" i="2" s="1"/>
  <c r="K49" i="2" s="1"/>
  <c r="M49" i="2" s="1"/>
  <c r="G50" i="2"/>
  <c r="H50" i="2" s="1"/>
  <c r="I50" i="2" s="1"/>
  <c r="K50" i="2" s="1"/>
  <c r="M50" i="2" s="1"/>
  <c r="G51" i="2"/>
  <c r="H51" i="2" s="1"/>
  <c r="I51" i="2" s="1"/>
  <c r="K51" i="2" s="1"/>
  <c r="M51" i="2" s="1"/>
  <c r="G52" i="2"/>
  <c r="H52" i="2"/>
  <c r="I52" i="2"/>
  <c r="K52" i="2" s="1"/>
  <c r="M52" i="2" s="1"/>
  <c r="G53" i="2"/>
  <c r="H53" i="2"/>
  <c r="I53" i="2" s="1"/>
  <c r="K53" i="2" s="1"/>
  <c r="M53" i="2" s="1"/>
  <c r="D54" i="2"/>
  <c r="D60" i="2" s="1"/>
  <c r="G55" i="2"/>
  <c r="H55" i="2"/>
  <c r="I55" i="2" s="1"/>
  <c r="K55" i="2" s="1"/>
  <c r="M55" i="2" s="1"/>
  <c r="G56" i="2"/>
  <c r="H56" i="2" s="1"/>
  <c r="I56" i="2" s="1"/>
  <c r="K56" i="2" s="1"/>
  <c r="M56" i="2" s="1"/>
  <c r="G57" i="2"/>
  <c r="H57" i="2" s="1"/>
  <c r="I57" i="2" s="1"/>
  <c r="J57" i="2"/>
  <c r="K57" i="2" s="1"/>
  <c r="A58" i="2"/>
  <c r="G58" i="2"/>
  <c r="H58" i="2" s="1"/>
  <c r="I58" i="2" s="1"/>
  <c r="K58" i="2" s="1"/>
  <c r="M58" i="2" s="1"/>
  <c r="A59" i="2"/>
  <c r="G59" i="2"/>
  <c r="H59" i="2"/>
  <c r="I59" i="2"/>
  <c r="K59" i="2" s="1"/>
  <c r="M59" i="2" s="1"/>
  <c r="F60" i="2"/>
  <c r="M14" i="2" l="1"/>
  <c r="J60" i="2"/>
  <c r="M57" i="2"/>
  <c r="M48" i="2"/>
  <c r="M45" i="2"/>
  <c r="M43" i="2"/>
  <c r="M36" i="2"/>
  <c r="E54" i="2"/>
  <c r="G54" i="2" l="1"/>
  <c r="H54" i="2" s="1"/>
  <c r="I54" i="2" s="1"/>
  <c r="K54" i="2" s="1"/>
  <c r="E60" i="2"/>
  <c r="M54" i="2" l="1"/>
  <c r="M60" i="2" s="1"/>
  <c r="K60" i="2"/>
</calcChain>
</file>

<file path=xl/sharedStrings.xml><?xml version="1.0" encoding="utf-8"?>
<sst xmlns="http://schemas.openxmlformats.org/spreadsheetml/2006/main" count="65" uniqueCount="65">
  <si>
    <t xml:space="preserve">СОГЛАСОВАНО 
И.о. министра здравоохранения Хабаровского края 
____________________И.Н. Радомская 
  29.08.2017 
</t>
  </si>
  <si>
    <t xml:space="preserve">СОГЛАСОВАНО 
Директор ХКФОМС
____________________Е.В. Пузакова
29.08.2017 
</t>
  </si>
  <si>
    <t>№ п.п.</t>
  </si>
  <si>
    <t xml:space="preserve">№ в едином реестре МО </t>
  </si>
  <si>
    <t>Наименование МО</t>
  </si>
  <si>
    <t>Показатель</t>
  </si>
  <si>
    <t>Стимулирующая часть финансового обеспечения</t>
  </si>
  <si>
    <t xml:space="preserve"> Размер стимулирующей выплаты, %                            </t>
  </si>
  <si>
    <t xml:space="preserve">Сумма план, тыс.руб. </t>
  </si>
  <si>
    <t>Сумма факт, тыс.руб.</t>
  </si>
  <si>
    <t>план год</t>
  </si>
  <si>
    <t>план</t>
  </si>
  <si>
    <t xml:space="preserve">факт </t>
  </si>
  <si>
    <t xml:space="preserve">Значение показателя по итогам отчетного периода 
 </t>
  </si>
  <si>
    <t>Размер стимулирующей  части финансирования,%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</si>
  <si>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</si>
  <si>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</si>
  <si>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</si>
  <si>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</si>
  <si>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</si>
  <si>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</si>
  <si>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</si>
  <si>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</si>
  <si>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</si>
  <si>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</si>
  <si>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</si>
  <si>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</si>
  <si>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</si>
  <si>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</si>
  <si>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</si>
  <si>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</si>
  <si>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</si>
  <si>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 xml:space="preserve">Хабаровская больница ФГБУЗ "ДВОМЦ ФМБА" </t>
  </si>
  <si>
    <t xml:space="preserve">ГБОУ ВПО "ДВГМУ" МЗиСР РФ </t>
  </si>
  <si>
    <t>КГБУЗ "Князе-Волконская РБ"</t>
  </si>
  <si>
    <t>КГБУЗ "Хабаровская РБ"</t>
  </si>
  <si>
    <t>КГБУЗ "Бикинская ЦРБ"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</si>
  <si>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</si>
  <si>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</si>
  <si>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</si>
  <si>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</si>
  <si>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</si>
  <si>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</si>
  <si>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</si>
  <si>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</si>
  <si>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</si>
  <si>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</si>
  <si>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</si>
  <si>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</si>
  <si>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</si>
  <si>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</si>
  <si>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</si>
  <si>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</si>
  <si>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</si>
  <si>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</si>
  <si>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</t>
  </si>
  <si>
    <t xml:space="preserve">КГБУЗ "Ульчская районная больница" 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</si>
  <si>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</si>
  <si>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</si>
  <si>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</si>
  <si>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</si>
  <si>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 xml:space="preserve">НУЗ "Дорожная клиническая больница" </t>
  </si>
  <si>
    <t>Выполнение планового задания по обращению по заболеванию (%), за январь-июль 2019 г.</t>
  </si>
  <si>
    <t>Расчет  стимулирующей части финансового обеспечения амбулаторно-поликлинической помощи по
 подушевому нормативу финансирования за август 2019 года.</t>
  </si>
  <si>
    <t xml:space="preserve"> Приложение № 8
 к Решению Комиссии по разработке ТП ОМС 
от  30.09.2019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</si>
</sst>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8" fillId="0" borderId="0" applyFill="0" applyBorder="0" applyProtection="0">
      <alignment wrapText="1"/>
      <protection locked="0"/>
    </xf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4" fillId="0" borderId="0" xfId="0" applyFont="1" applyFill="1"/>
    <xf numFmtId="0" fontId="6" fillId="0" borderId="0" xfId="2" applyFont="1" applyFill="1" applyAlignment="1">
      <alignment wrapText="1"/>
    </xf>
    <xf numFmtId="0" fontId="6" fillId="0" borderId="0" xfId="2" applyFont="1" applyFill="1" applyAlignment="1"/>
    <xf numFmtId="0" fontId="8" fillId="0" borderId="0" xfId="2" applyFont="1" applyFill="1" applyAlignment="1">
      <alignment wrapText="1"/>
    </xf>
    <xf numFmtId="0" fontId="6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 wrapText="1"/>
    </xf>
    <xf numFmtId="0" fontId="8" fillId="0" borderId="0" xfId="2" applyFont="1" applyFill="1" applyAlignment="1">
      <alignment horizontal="center"/>
    </xf>
    <xf numFmtId="0" fontId="8" fillId="0" borderId="0" xfId="2" applyFont="1" applyFill="1" applyAlignment="1">
      <alignment horizont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17" xfId="2" applyFont="1" applyFill="1" applyBorder="1" applyAlignment="1">
      <alignment horizontal="center" vertical="center" wrapText="1"/>
    </xf>
    <xf numFmtId="0" fontId="13" fillId="0" borderId="18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4" fillId="0" borderId="17" xfId="2" applyFon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14" fillId="0" borderId="22" xfId="2" applyFont="1" applyFill="1" applyBorder="1" applyAlignment="1">
      <alignment horizontal="center" vertical="center" wrapText="1"/>
    </xf>
    <xf numFmtId="0" fontId="14" fillId="0" borderId="23" xfId="2" applyFont="1" applyFill="1" applyBorder="1" applyAlignment="1">
      <alignment horizontal="center" vertical="center" wrapText="1"/>
    </xf>
    <xf numFmtId="0" fontId="14" fillId="0" borderId="24" xfId="2" applyFont="1" applyFill="1" applyBorder="1" applyAlignment="1">
      <alignment horizontal="center" vertical="center" wrapText="1"/>
    </xf>
    <xf numFmtId="0" fontId="14" fillId="0" borderId="25" xfId="2" applyFont="1" applyFill="1" applyBorder="1" applyAlignment="1">
      <alignment horizontal="center" vertical="center" wrapText="1"/>
    </xf>
    <xf numFmtId="0" fontId="14" fillId="0" borderId="26" xfId="2" applyFont="1" applyFill="1" applyBorder="1" applyAlignment="1">
      <alignment horizontal="center" vertical="center" wrapText="1"/>
    </xf>
    <xf numFmtId="0" fontId="8" fillId="0" borderId="0" xfId="2" applyFont="1" applyFill="1" applyAlignment="1"/>
    <xf numFmtId="0" fontId="9" fillId="0" borderId="27" xfId="2" applyFont="1" applyFill="1" applyBorder="1" applyAlignment="1">
      <alignment horizontal="center" vertical="center" wrapText="1"/>
    </xf>
    <xf numFmtId="1" fontId="9" fillId="0" borderId="28" xfId="2" applyNumberFormat="1" applyFont="1" applyFill="1" applyBorder="1" applyAlignment="1">
      <alignment horizontal="center" vertical="center" wrapText="1"/>
    </xf>
    <xf numFmtId="0" fontId="14" fillId="0" borderId="27" xfId="2" applyFont="1" applyFill="1" applyBorder="1" applyAlignment="1">
      <alignment wrapText="1"/>
    </xf>
    <xf numFmtId="3" fontId="6" fillId="0" borderId="29" xfId="2" applyNumberFormat="1" applyFont="1" applyFill="1" applyBorder="1" applyAlignment="1">
      <alignment horizontal="center" wrapText="1"/>
    </xf>
    <xf numFmtId="3" fontId="6" fillId="0" borderId="30" xfId="2" applyNumberFormat="1" applyFont="1" applyFill="1" applyBorder="1" applyAlignment="1">
      <alignment horizontal="center" wrapText="1"/>
    </xf>
    <xf numFmtId="165" fontId="6" fillId="0" borderId="30" xfId="1" applyNumberFormat="1" applyFont="1" applyFill="1" applyBorder="1" applyAlignment="1">
      <alignment wrapText="1"/>
    </xf>
    <xf numFmtId="1" fontId="15" fillId="0" borderId="31" xfId="2" applyNumberFormat="1" applyFont="1" applyFill="1" applyBorder="1" applyAlignment="1">
      <alignment horizontal="center" wrapText="1"/>
    </xf>
    <xf numFmtId="1" fontId="15" fillId="0" borderId="32" xfId="2" applyNumberFormat="1" applyFont="1" applyFill="1" applyBorder="1" applyAlignment="1">
      <alignment horizontal="center" wrapText="1"/>
    </xf>
    <xf numFmtId="164" fontId="6" fillId="0" borderId="30" xfId="1" applyFont="1" applyFill="1" applyBorder="1" applyAlignment="1">
      <alignment horizontal="center" wrapText="1"/>
    </xf>
    <xf numFmtId="164" fontId="15" fillId="0" borderId="33" xfId="1" applyFont="1" applyFill="1" applyBorder="1" applyAlignment="1">
      <alignment horizontal="center" wrapText="1"/>
    </xf>
    <xf numFmtId="43" fontId="6" fillId="0" borderId="0" xfId="2" applyNumberFormat="1" applyFont="1" applyFill="1" applyAlignment="1"/>
    <xf numFmtId="3" fontId="6" fillId="0" borderId="0" xfId="2" applyNumberFormat="1" applyFont="1" applyFill="1" applyAlignment="1"/>
    <xf numFmtId="164" fontId="6" fillId="0" borderId="0" xfId="1" applyFont="1" applyFill="1" applyAlignment="1"/>
    <xf numFmtId="0" fontId="9" fillId="0" borderId="14" xfId="2" applyFont="1" applyFill="1" applyBorder="1" applyAlignment="1">
      <alignment horizontal="center" vertical="center" wrapText="1"/>
    </xf>
    <xf numFmtId="1" fontId="9" fillId="0" borderId="34" xfId="2" applyNumberFormat="1" applyFont="1" applyFill="1" applyBorder="1" applyAlignment="1">
      <alignment horizontal="center" vertical="center" wrapText="1"/>
    </xf>
    <xf numFmtId="0" fontId="14" fillId="0" borderId="14" xfId="2" applyFont="1" applyFill="1" applyBorder="1" applyAlignment="1">
      <alignment wrapText="1"/>
    </xf>
    <xf numFmtId="3" fontId="6" fillId="0" borderId="35" xfId="2" applyNumberFormat="1" applyFont="1" applyFill="1" applyBorder="1" applyAlignment="1">
      <alignment horizontal="center" wrapText="1"/>
    </xf>
    <xf numFmtId="0" fontId="14" fillId="2" borderId="14" xfId="2" applyFont="1" applyFill="1" applyBorder="1" applyAlignment="1">
      <alignment wrapText="1"/>
    </xf>
    <xf numFmtId="164" fontId="0" fillId="0" borderId="0" xfId="1" applyFont="1" applyFill="1"/>
    <xf numFmtId="3" fontId="6" fillId="2" borderId="35" xfId="2" applyNumberFormat="1" applyFont="1" applyFill="1" applyBorder="1" applyAlignment="1">
      <alignment horizontal="center" wrapText="1"/>
    </xf>
    <xf numFmtId="0" fontId="14" fillId="0" borderId="14" xfId="2" applyFont="1" applyFill="1" applyBorder="1" applyAlignment="1">
      <alignment vertical="center" wrapText="1"/>
    </xf>
    <xf numFmtId="3" fontId="6" fillId="2" borderId="29" xfId="2" applyNumberFormat="1" applyFont="1" applyFill="1" applyBorder="1" applyAlignment="1">
      <alignment horizontal="center" wrapText="1"/>
    </xf>
    <xf numFmtId="0" fontId="9" fillId="0" borderId="36" xfId="2" applyFont="1" applyFill="1" applyBorder="1" applyAlignment="1">
      <alignment horizontal="center" vertical="center" wrapText="1"/>
    </xf>
    <xf numFmtId="1" fontId="9" fillId="0" borderId="37" xfId="2" applyNumberFormat="1" applyFont="1" applyFill="1" applyBorder="1" applyAlignment="1">
      <alignment horizontal="center" vertical="center" wrapText="1"/>
    </xf>
    <xf numFmtId="0" fontId="14" fillId="2" borderId="20" xfId="2" applyFont="1" applyFill="1" applyBorder="1" applyAlignment="1">
      <alignment wrapText="1"/>
    </xf>
    <xf numFmtId="3" fontId="6" fillId="0" borderId="38" xfId="2" applyNumberFormat="1" applyFont="1" applyFill="1" applyBorder="1" applyAlignment="1">
      <alignment horizontal="center" wrapText="1"/>
    </xf>
    <xf numFmtId="1" fontId="15" fillId="0" borderId="39" xfId="2" applyNumberFormat="1" applyFont="1" applyFill="1" applyBorder="1" applyAlignment="1">
      <alignment horizontal="center" wrapText="1"/>
    </xf>
    <xf numFmtId="164" fontId="15" fillId="0" borderId="40" xfId="1" applyFont="1" applyFill="1" applyBorder="1" applyAlignment="1">
      <alignment horizontal="center" wrapText="1"/>
    </xf>
    <xf numFmtId="0" fontId="12" fillId="0" borderId="25" xfId="2" applyFont="1" applyFill="1" applyBorder="1" applyAlignment="1">
      <alignment horizontal="center" vertical="center" wrapText="1"/>
    </xf>
    <xf numFmtId="0" fontId="16" fillId="0" borderId="23" xfId="2" applyFont="1" applyFill="1" applyBorder="1" applyAlignment="1">
      <alignment horizontal="center" vertical="center" wrapText="1"/>
    </xf>
    <xf numFmtId="0" fontId="10" fillId="0" borderId="23" xfId="2" applyFont="1" applyFill="1" applyBorder="1" applyAlignment="1">
      <alignment wrapText="1"/>
    </xf>
    <xf numFmtId="3" fontId="15" fillId="0" borderId="23" xfId="2" applyNumberFormat="1" applyFont="1" applyFill="1" applyBorder="1" applyAlignment="1">
      <alignment horizontal="center" wrapText="1"/>
    </xf>
    <xf numFmtId="165" fontId="15" fillId="0" borderId="23" xfId="1" applyNumberFormat="1" applyFont="1" applyFill="1" applyBorder="1" applyAlignment="1">
      <alignment wrapText="1"/>
    </xf>
    <xf numFmtId="0" fontId="15" fillId="0" borderId="24" xfId="2" applyFont="1" applyFill="1" applyBorder="1" applyAlignment="1">
      <alignment horizontal="center" wrapText="1"/>
    </xf>
    <xf numFmtId="166" fontId="15" fillId="0" borderId="25" xfId="2" applyNumberFormat="1" applyFont="1" applyFill="1" applyBorder="1" applyAlignment="1">
      <alignment horizontal="center" wrapText="1"/>
    </xf>
    <xf numFmtId="4" fontId="15" fillId="0" borderId="26" xfId="2" applyNumberFormat="1" applyFont="1" applyFill="1" applyBorder="1" applyAlignment="1">
      <alignment horizontal="center" wrapText="1"/>
    </xf>
    <xf numFmtId="0" fontId="15" fillId="0" borderId="0" xfId="2" applyFont="1" applyFill="1" applyAlignment="1"/>
    <xf numFmtId="0" fontId="15" fillId="0" borderId="0" xfId="2" applyFont="1" applyFill="1" applyAlignment="1">
      <alignment wrapText="1"/>
    </xf>
    <xf numFmtId="4" fontId="0" fillId="0" borderId="0" xfId="0" applyNumberFormat="1" applyFill="1"/>
    <xf numFmtId="164" fontId="0" fillId="0" borderId="0" xfId="0" applyNumberFormat="1" applyFill="1"/>
    <xf numFmtId="4" fontId="15" fillId="0" borderId="23" xfId="2" applyNumberFormat="1" applyFont="1" applyFill="1" applyBorder="1" applyAlignment="1">
      <alignment horizont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2" fillId="0" borderId="8" xfId="2" applyFont="1" applyFill="1" applyBorder="1" applyAlignment="1">
      <alignment horizontal="center" vertical="center" wrapText="1"/>
    </xf>
    <xf numFmtId="0" fontId="12" fillId="0" borderId="13" xfId="2" applyFont="1" applyFill="1" applyBorder="1" applyAlignment="1">
      <alignment horizontal="center" vertical="center" wrapText="1"/>
    </xf>
    <xf numFmtId="0" fontId="12" fillId="0" borderId="19" xfId="2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right" vertical="top" wrapText="1"/>
    </xf>
    <xf numFmtId="0" fontId="7" fillId="0" borderId="0" xfId="2" applyFont="1" applyFill="1" applyAlignment="1">
      <alignment horizont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</cellXfs>
  <cellStyles count="45">
    <cellStyle name="Excel Built-in Normal" xfId="3"/>
    <cellStyle name="Обычный" xfId="0" builtinId="0"/>
    <cellStyle name="Обычный 2" xfId="4"/>
    <cellStyle name="Обычный 2 2" xfId="5"/>
    <cellStyle name="Обычный 3" xfId="6"/>
    <cellStyle name="Обычный 3 2" xfId="7"/>
    <cellStyle name="Обычный 3 3" xfId="2"/>
    <cellStyle name="Обычный 4" xfId="8"/>
    <cellStyle name="Обычный Лена" xfId="9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22"/>
    <cellStyle name="Финансовый 20" xfId="23"/>
    <cellStyle name="Финансовый 21" xfId="24"/>
    <cellStyle name="Финансовый 22" xfId="25"/>
    <cellStyle name="Финансовый 23" xfId="26"/>
    <cellStyle name="Финансовый 24" xfId="27"/>
    <cellStyle name="Финансовый 25" xfId="28"/>
    <cellStyle name="Финансовый 26" xfId="29"/>
    <cellStyle name="Финансовый 27" xfId="30"/>
    <cellStyle name="Финансовый 28" xfId="31"/>
    <cellStyle name="Финансовый 29" xfId="32"/>
    <cellStyle name="Финансовый 3" xfId="33"/>
    <cellStyle name="Финансовый 3 2" xfId="34"/>
    <cellStyle name="Финансовый 30" xfId="35"/>
    <cellStyle name="Финансовый 31" xfId="36"/>
    <cellStyle name="Финансовый 32" xfId="37"/>
    <cellStyle name="Финансовый 33" xfId="38"/>
    <cellStyle name="Финансовый 4" xfId="39"/>
    <cellStyle name="Финансовый 5" xfId="40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gaeva\Documents\&#1050;&#1088;&#1080;&#1090;&#1077;&#1088;&#1080;&#1080;%20&#1086;&#1094;&#1077;&#1085;&#1082;&#1080;%20&#1101;&#1092;&#1092;&#1077;&#1082;&#1090;&#1080;&#1074;&#1085;&#1086;&#1089;&#1090;&#1080;%20&#1057;&#1052;&#1055;,%20&#1040;&#1055;&#1055;\2019\&#1055;&#1088;&#1080;&#1083;&#1086;&#1078;&#1077;&#1085;&#1080;&#1077;%20(&#1040;&#1055;&#1055;%20&#1087;&#1086;%20&#1057;&#1052;&#1054;)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сяц 2019"/>
      <sheetName val="месяц 2019 (с июня)"/>
      <sheetName val="месяц 2019 (с сентября)"/>
      <sheetName val="АПП под. 2019(март)"/>
      <sheetName val="АПП под. 2019(апрель)"/>
      <sheetName val="АПП под. 2019(май)"/>
      <sheetName val="АПП под. 2019(июнь)"/>
      <sheetName val="АПП под. 2019(июль)"/>
      <sheetName val="АПП под. 2019(август)"/>
      <sheetName val="АПП под. 2019(сентябрь)"/>
      <sheetName val="АПП под. 2019(сент с банкротами"/>
      <sheetName val="Экономия (3)"/>
      <sheetName val="Экономия  (март-апрель 19)"/>
      <sheetName val="Экономия  (март-июнь 19)"/>
      <sheetName val="Экономия  (март-июль 19)"/>
      <sheetName val="Экономия  (март-июль 19) по СМО"/>
    </sheetNames>
    <sheetDataSet>
      <sheetData sheetId="0"/>
      <sheetData sheetId="1">
        <row r="9">
          <cell r="C9" t="str">
            <v>КГБУЗ "Городская клиническая поликлиника №3"</v>
          </cell>
          <cell r="D9">
            <v>2096.44</v>
          </cell>
          <cell r="E9">
            <v>65289</v>
          </cell>
          <cell r="F9">
            <v>11406205.93</v>
          </cell>
          <cell r="G9">
            <v>34375</v>
          </cell>
          <cell r="H9">
            <v>6005427.0800000001</v>
          </cell>
          <cell r="I9">
            <v>1406</v>
          </cell>
          <cell r="J9">
            <v>245632.89</v>
          </cell>
          <cell r="K9">
            <v>22151</v>
          </cell>
          <cell r="L9">
            <v>3869853.54</v>
          </cell>
          <cell r="M9">
            <v>7357</v>
          </cell>
          <cell r="N9">
            <v>1285292.42</v>
          </cell>
          <cell r="O9">
            <v>342.19</v>
          </cell>
        </row>
        <row r="10">
          <cell r="C10" t="str">
            <v>КГБУЗ "Городская поликлиника №5"</v>
          </cell>
          <cell r="D10">
            <v>1527.55</v>
          </cell>
          <cell r="E10">
            <v>37097</v>
          </cell>
          <cell r="F10">
            <v>4722293.5299999993</v>
          </cell>
          <cell r="G10">
            <v>23553</v>
          </cell>
          <cell r="H10">
            <v>2998198.76</v>
          </cell>
          <cell r="I10">
            <v>697</v>
          </cell>
          <cell r="J10">
            <v>88725.2</v>
          </cell>
          <cell r="K10">
            <v>9783</v>
          </cell>
          <cell r="L10">
            <v>1245335.1399999999</v>
          </cell>
          <cell r="M10">
            <v>3064</v>
          </cell>
          <cell r="N10">
            <v>390034.43</v>
          </cell>
          <cell r="O10">
            <v>141.66999999999999</v>
          </cell>
        </row>
        <row r="11">
          <cell r="C11" t="str">
            <v>КГБУЗ "Клинико-диагностический центр"</v>
          </cell>
          <cell r="D11">
            <v>1527.55</v>
          </cell>
          <cell r="E11">
            <v>55080</v>
          </cell>
          <cell r="F11">
            <v>7011454.5</v>
          </cell>
          <cell r="G11">
            <v>36101</v>
          </cell>
          <cell r="H11">
            <v>4595506.88</v>
          </cell>
          <cell r="I11">
            <v>912</v>
          </cell>
          <cell r="J11">
            <v>116093.8</v>
          </cell>
          <cell r="K11">
            <v>14097</v>
          </cell>
          <cell r="L11">
            <v>1794489.36</v>
          </cell>
          <cell r="M11">
            <v>3970</v>
          </cell>
          <cell r="N11">
            <v>505364.46</v>
          </cell>
          <cell r="O11">
            <v>210.34</v>
          </cell>
        </row>
        <row r="12">
          <cell r="C12" t="str">
            <v>КГБУЗ "Городская поликлиника №7"</v>
          </cell>
          <cell r="D12">
            <v>3585.61</v>
          </cell>
          <cell r="E12">
            <v>30281</v>
          </cell>
          <cell r="F12">
            <v>9047988.0299999993</v>
          </cell>
          <cell r="G12">
            <v>16705</v>
          </cell>
          <cell r="H12">
            <v>4991467.92</v>
          </cell>
          <cell r="I12">
            <v>761</v>
          </cell>
          <cell r="J12">
            <v>227387.43</v>
          </cell>
          <cell r="K12">
            <v>6811</v>
          </cell>
          <cell r="L12">
            <v>2035132.48</v>
          </cell>
          <cell r="M12">
            <v>6004</v>
          </cell>
          <cell r="N12">
            <v>1794000.2</v>
          </cell>
          <cell r="O12">
            <v>271.44</v>
          </cell>
        </row>
        <row r="13">
          <cell r="C13" t="str">
            <v>КГБУЗ "Городская поликлиника №8"</v>
          </cell>
          <cell r="D13">
            <v>3307.11</v>
          </cell>
          <cell r="E13">
            <v>21955</v>
          </cell>
          <cell r="F13">
            <v>6050633.3399999999</v>
          </cell>
          <cell r="G13">
            <v>15704</v>
          </cell>
          <cell r="H13">
            <v>4327904.62</v>
          </cell>
          <cell r="I13">
            <v>372</v>
          </cell>
          <cell r="J13">
            <v>102520.41</v>
          </cell>
          <cell r="K13">
            <v>4382</v>
          </cell>
          <cell r="L13">
            <v>1207646.3400000001</v>
          </cell>
          <cell r="M13">
            <v>1497</v>
          </cell>
          <cell r="N13">
            <v>412561.97</v>
          </cell>
          <cell r="O13">
            <v>181.52</v>
          </cell>
        </row>
        <row r="14">
          <cell r="C14" t="str">
            <v>КГБУЗ "Городская поликлиника №11"</v>
          </cell>
          <cell r="D14">
            <v>2340.2800000000002</v>
          </cell>
          <cell r="E14">
            <v>100319</v>
          </cell>
          <cell r="F14">
            <v>19564545.780000001</v>
          </cell>
          <cell r="G14">
            <v>50789</v>
          </cell>
          <cell r="H14">
            <v>9905040.0800000001</v>
          </cell>
          <cell r="I14">
            <v>3472</v>
          </cell>
          <cell r="J14">
            <v>677121.01</v>
          </cell>
          <cell r="K14">
            <v>16092</v>
          </cell>
          <cell r="L14">
            <v>3138315.48</v>
          </cell>
          <cell r="M14">
            <v>29966</v>
          </cell>
          <cell r="N14">
            <v>5844069.21</v>
          </cell>
          <cell r="O14">
            <v>586.94000000000005</v>
          </cell>
        </row>
        <row r="15">
          <cell r="C15" t="str">
            <v>КГБУЗ "Городская поликлиника №15"</v>
          </cell>
          <cell r="D15">
            <v>2878.98</v>
          </cell>
          <cell r="E15">
            <v>24856</v>
          </cell>
          <cell r="F15">
            <v>5963327.2400000002</v>
          </cell>
          <cell r="G15">
            <v>15318</v>
          </cell>
          <cell r="H15">
            <v>3675017.97</v>
          </cell>
          <cell r="I15">
            <v>824</v>
          </cell>
          <cell r="J15">
            <v>197689.96</v>
          </cell>
          <cell r="K15">
            <v>3360</v>
          </cell>
          <cell r="L15">
            <v>806114.4</v>
          </cell>
          <cell r="M15">
            <v>5354</v>
          </cell>
          <cell r="N15">
            <v>1284504.9099999999</v>
          </cell>
          <cell r="O15">
            <v>178.9</v>
          </cell>
        </row>
        <row r="16">
          <cell r="C16" t="str">
            <v>КГБУЗ "Городская поликлиника №16"</v>
          </cell>
          <cell r="D16">
            <v>1696.01</v>
          </cell>
          <cell r="E16">
            <v>47370</v>
          </cell>
          <cell r="F16">
            <v>6694999.4699999997</v>
          </cell>
          <cell r="G16">
            <v>32148</v>
          </cell>
          <cell r="H16">
            <v>4543610.79</v>
          </cell>
          <cell r="I16">
            <v>1025</v>
          </cell>
          <cell r="J16">
            <v>144867.51999999999</v>
          </cell>
          <cell r="K16">
            <v>9207</v>
          </cell>
          <cell r="L16">
            <v>1301263.67</v>
          </cell>
          <cell r="M16">
            <v>4990</v>
          </cell>
          <cell r="N16">
            <v>705257.49</v>
          </cell>
          <cell r="O16">
            <v>200.85</v>
          </cell>
        </row>
        <row r="17">
          <cell r="C17" t="str">
            <v>КГБУЗ "Детская городская поликлиника №1"</v>
          </cell>
          <cell r="D17">
            <v>4859.37</v>
          </cell>
          <cell r="E17">
            <v>19726</v>
          </cell>
          <cell r="F17">
            <v>7987994.3899999987</v>
          </cell>
          <cell r="G17">
            <v>11526</v>
          </cell>
          <cell r="H17">
            <v>4667424.8899999997</v>
          </cell>
          <cell r="I17">
            <v>452</v>
          </cell>
          <cell r="J17">
            <v>183036.27</v>
          </cell>
          <cell r="K17">
            <v>5475</v>
          </cell>
          <cell r="L17">
            <v>2217087.56</v>
          </cell>
          <cell r="M17">
            <v>2273</v>
          </cell>
          <cell r="N17">
            <v>920445.67</v>
          </cell>
          <cell r="O17">
            <v>239.64</v>
          </cell>
        </row>
        <row r="18">
          <cell r="C18" t="str">
            <v>КГБУЗ "Детская городская клиническая поликлиника №3"</v>
          </cell>
          <cell r="D18">
            <v>3307.11</v>
          </cell>
          <cell r="E18">
            <v>18277</v>
          </cell>
          <cell r="F18">
            <v>5037004.13</v>
          </cell>
          <cell r="G18">
            <v>14512</v>
          </cell>
          <cell r="H18">
            <v>3999398.36</v>
          </cell>
          <cell r="I18">
            <v>231</v>
          </cell>
          <cell r="J18">
            <v>63661.87</v>
          </cell>
          <cell r="K18">
            <v>2039</v>
          </cell>
          <cell r="L18">
            <v>561933.11</v>
          </cell>
          <cell r="M18">
            <v>1495</v>
          </cell>
          <cell r="N18">
            <v>412010.79</v>
          </cell>
          <cell r="O18">
            <v>151.11000000000001</v>
          </cell>
        </row>
        <row r="19">
          <cell r="C19" t="str">
            <v>КГБУЗ "Детская городская поликлиника №17"</v>
          </cell>
          <cell r="D19">
            <v>3585.61</v>
          </cell>
          <cell r="E19">
            <v>18061</v>
          </cell>
          <cell r="F19">
            <v>5396641.8500000006</v>
          </cell>
          <cell r="G19">
            <v>12323</v>
          </cell>
          <cell r="H19">
            <v>3682122.67</v>
          </cell>
          <cell r="I19">
            <v>448</v>
          </cell>
          <cell r="J19">
            <v>133862.76999999999</v>
          </cell>
          <cell r="K19">
            <v>2937</v>
          </cell>
          <cell r="L19">
            <v>877578.05</v>
          </cell>
          <cell r="M19">
            <v>2353</v>
          </cell>
          <cell r="N19">
            <v>703078.36</v>
          </cell>
          <cell r="O19">
            <v>161.9</v>
          </cell>
        </row>
        <row r="20">
          <cell r="C20" t="str">
            <v>КГБУЗ "Детская городская поликлиника №24"</v>
          </cell>
          <cell r="D20">
            <v>4153.46</v>
          </cell>
          <cell r="E20">
            <v>15788</v>
          </cell>
          <cell r="F20">
            <v>5464568.8799999999</v>
          </cell>
          <cell r="G20">
            <v>10816</v>
          </cell>
          <cell r="H20">
            <v>3743651.95</v>
          </cell>
          <cell r="I20">
            <v>264</v>
          </cell>
          <cell r="J20">
            <v>91376.12</v>
          </cell>
          <cell r="K20">
            <v>3173</v>
          </cell>
          <cell r="L20">
            <v>1098244.05</v>
          </cell>
          <cell r="M20">
            <v>1535</v>
          </cell>
          <cell r="N20">
            <v>531296.76</v>
          </cell>
          <cell r="O20">
            <v>163.94</v>
          </cell>
        </row>
        <row r="21">
          <cell r="C21" t="str">
            <v>КГБУЗ "Городская клиническая больница №10"</v>
          </cell>
          <cell r="D21">
            <v>1270.3499999999999</v>
          </cell>
          <cell r="E21">
            <v>65112</v>
          </cell>
          <cell r="F21">
            <v>6892919.1099999994</v>
          </cell>
          <cell r="G21">
            <v>44810</v>
          </cell>
          <cell r="H21">
            <v>4743698.63</v>
          </cell>
          <cell r="I21">
            <v>952</v>
          </cell>
          <cell r="J21">
            <v>100781.1</v>
          </cell>
          <cell r="K21">
            <v>13114</v>
          </cell>
          <cell r="L21">
            <v>1388280.83</v>
          </cell>
          <cell r="M21">
            <v>6236</v>
          </cell>
          <cell r="N21">
            <v>660158.55000000005</v>
          </cell>
          <cell r="O21">
            <v>206.79</v>
          </cell>
        </row>
        <row r="22">
          <cell r="C22" t="str">
            <v>КГБУЗ "Детская городская клиническая больница им. В.М. Истомина"</v>
          </cell>
          <cell r="D22">
            <v>5181.33</v>
          </cell>
          <cell r="E22">
            <v>9852</v>
          </cell>
          <cell r="F22">
            <v>4253871.93</v>
          </cell>
          <cell r="G22">
            <v>6883</v>
          </cell>
          <cell r="H22">
            <v>2971924.53</v>
          </cell>
          <cell r="I22">
            <v>166</v>
          </cell>
          <cell r="J22">
            <v>71675.070000000007</v>
          </cell>
          <cell r="K22">
            <v>2019</v>
          </cell>
          <cell r="L22">
            <v>871758.77</v>
          </cell>
          <cell r="M22">
            <v>784</v>
          </cell>
          <cell r="N22">
            <v>338513.56</v>
          </cell>
          <cell r="O22">
            <v>127.62</v>
          </cell>
        </row>
        <row r="23">
          <cell r="C23" t="str">
            <v>МБУЗ "Детская городская клиническая больница №9"</v>
          </cell>
          <cell r="D23">
            <v>3585.61</v>
          </cell>
          <cell r="E23">
            <v>26296</v>
          </cell>
          <cell r="F23">
            <v>7857266.7300000004</v>
          </cell>
          <cell r="G23">
            <v>13950</v>
          </cell>
          <cell r="H23">
            <v>4168271.63</v>
          </cell>
          <cell r="I23">
            <v>1364</v>
          </cell>
          <cell r="J23">
            <v>407564.34</v>
          </cell>
          <cell r="K23">
            <v>2766</v>
          </cell>
          <cell r="L23">
            <v>826483.11</v>
          </cell>
          <cell r="M23">
            <v>8216</v>
          </cell>
          <cell r="N23">
            <v>2454947.65</v>
          </cell>
          <cell r="O23">
            <v>235.72</v>
          </cell>
        </row>
        <row r="24">
          <cell r="C24" t="str">
            <v>ФГКУ "301 ОВКГ" МО РФ</v>
          </cell>
          <cell r="D24">
            <v>1799.73</v>
          </cell>
          <cell r="E24">
            <v>6837</v>
          </cell>
          <cell r="F24">
            <v>1025396.17</v>
          </cell>
          <cell r="G24">
            <v>4316</v>
          </cell>
          <cell r="H24">
            <v>647302.89</v>
          </cell>
          <cell r="I24">
            <v>131</v>
          </cell>
          <cell r="J24">
            <v>19647.05</v>
          </cell>
          <cell r="K24">
            <v>1642</v>
          </cell>
          <cell r="L24">
            <v>246263.06</v>
          </cell>
          <cell r="M24">
            <v>748</v>
          </cell>
          <cell r="N24">
            <v>112183.17</v>
          </cell>
          <cell r="O24">
            <v>30.76</v>
          </cell>
        </row>
        <row r="25">
          <cell r="C25" t="str">
            <v>ФКУЗ "МСЧ МВД РФ по Хабаровскому краю"</v>
          </cell>
          <cell r="D25">
            <v>1270.3499999999999</v>
          </cell>
          <cell r="E25">
            <v>7503</v>
          </cell>
          <cell r="F25">
            <v>794286.35</v>
          </cell>
          <cell r="G25">
            <v>4106</v>
          </cell>
          <cell r="H25">
            <v>434671.43</v>
          </cell>
          <cell r="I25">
            <v>143</v>
          </cell>
          <cell r="J25">
            <v>15138.34</v>
          </cell>
          <cell r="K25">
            <v>2262</v>
          </cell>
          <cell r="L25">
            <v>239460.98</v>
          </cell>
          <cell r="M25">
            <v>992</v>
          </cell>
          <cell r="N25">
            <v>105015.6</v>
          </cell>
          <cell r="O25">
            <v>23.83</v>
          </cell>
        </row>
        <row r="26">
          <cell r="C26" t="str">
            <v>Хабаровская поликлиника ФГБУЗ "ДВОМЦ ФМБА"</v>
          </cell>
          <cell r="D26">
            <v>1696.01</v>
          </cell>
          <cell r="E26">
            <v>2293</v>
          </cell>
          <cell r="F26">
            <v>324079.24</v>
          </cell>
          <cell r="G26">
            <v>1272</v>
          </cell>
          <cell r="H26">
            <v>179777.06</v>
          </cell>
          <cell r="I26">
            <v>44</v>
          </cell>
          <cell r="J26">
            <v>6218.7</v>
          </cell>
          <cell r="K26">
            <v>565</v>
          </cell>
          <cell r="L26">
            <v>79853.8</v>
          </cell>
          <cell r="M26">
            <v>412</v>
          </cell>
          <cell r="N26">
            <v>58229.68</v>
          </cell>
          <cell r="O26">
            <v>9.7200000000000006</v>
          </cell>
        </row>
        <row r="27">
          <cell r="C27" t="str">
            <v>ГБОУ ВПО "ДВГМУ" МЗ РФ</v>
          </cell>
          <cell r="D27">
            <v>1270.3499999999999</v>
          </cell>
          <cell r="E27">
            <v>5058</v>
          </cell>
          <cell r="F27">
            <v>535452.53</v>
          </cell>
          <cell r="G27">
            <v>1726</v>
          </cell>
          <cell r="H27">
            <v>182718.68</v>
          </cell>
          <cell r="I27">
            <v>200</v>
          </cell>
          <cell r="J27">
            <v>21172.5</v>
          </cell>
          <cell r="K27">
            <v>2685</v>
          </cell>
          <cell r="L27">
            <v>284240.81</v>
          </cell>
          <cell r="M27">
            <v>447</v>
          </cell>
          <cell r="N27">
            <v>47320.54</v>
          </cell>
          <cell r="O27">
            <v>16.059999999999999</v>
          </cell>
        </row>
        <row r="28">
          <cell r="C28" t="str">
            <v>НУЗ "Дорожная клиническая больница"</v>
          </cell>
          <cell r="D28">
            <v>1527.55</v>
          </cell>
          <cell r="E28">
            <v>32394</v>
          </cell>
          <cell r="F28">
            <v>4123621.23</v>
          </cell>
          <cell r="G28">
            <v>19044</v>
          </cell>
          <cell r="H28">
            <v>2424221.85</v>
          </cell>
          <cell r="I28">
            <v>409</v>
          </cell>
          <cell r="J28">
            <v>52064</v>
          </cell>
          <cell r="K28">
            <v>10576</v>
          </cell>
          <cell r="L28">
            <v>1346280.73</v>
          </cell>
          <cell r="M28">
            <v>2365</v>
          </cell>
          <cell r="N28">
            <v>301054.65000000002</v>
          </cell>
          <cell r="O28">
            <v>123.71</v>
          </cell>
        </row>
        <row r="29">
          <cell r="C29" t="str">
            <v>КГБУЗ "Князе-Волконская районная больница" МЗХК</v>
          </cell>
          <cell r="D29">
            <v>2340.2800000000002</v>
          </cell>
          <cell r="E29">
            <v>13513</v>
          </cell>
          <cell r="F29">
            <v>2635350.2999999998</v>
          </cell>
          <cell r="G29">
            <v>9694</v>
          </cell>
          <cell r="H29">
            <v>1890556.19</v>
          </cell>
          <cell r="I29">
            <v>630</v>
          </cell>
          <cell r="J29">
            <v>122864.7</v>
          </cell>
          <cell r="K29">
            <v>2086</v>
          </cell>
          <cell r="L29">
            <v>406818.67</v>
          </cell>
          <cell r="M29">
            <v>1103</v>
          </cell>
          <cell r="N29">
            <v>215110.74</v>
          </cell>
          <cell r="O29">
            <v>79.06</v>
          </cell>
        </row>
        <row r="30">
          <cell r="C30" t="str">
            <v>КГБУЗ "Хабаровская районная больница"МЗХК</v>
          </cell>
          <cell r="D30">
            <v>1799.73</v>
          </cell>
          <cell r="E30">
            <v>57382</v>
          </cell>
          <cell r="F30">
            <v>8606008.9100000001</v>
          </cell>
          <cell r="G30">
            <v>34378</v>
          </cell>
          <cell r="H30">
            <v>5155926.5</v>
          </cell>
          <cell r="I30">
            <v>4779</v>
          </cell>
          <cell r="J30">
            <v>716742.47</v>
          </cell>
          <cell r="K30">
            <v>7890</v>
          </cell>
          <cell r="L30">
            <v>1183322.48</v>
          </cell>
          <cell r="M30">
            <v>10335</v>
          </cell>
          <cell r="N30">
            <v>1550017.46</v>
          </cell>
          <cell r="O30">
            <v>258.18</v>
          </cell>
        </row>
        <row r="31">
          <cell r="C31" t="str">
            <v>КГБУЗ "Бикинская ЦРБ"</v>
          </cell>
          <cell r="D31">
            <v>3307.11</v>
          </cell>
          <cell r="E31">
            <v>18918</v>
          </cell>
          <cell r="F31">
            <v>5213658.92</v>
          </cell>
          <cell r="G31">
            <v>10590</v>
          </cell>
          <cell r="H31">
            <v>2918524.58</v>
          </cell>
          <cell r="I31">
            <v>12</v>
          </cell>
          <cell r="J31">
            <v>3307.11</v>
          </cell>
          <cell r="K31">
            <v>7115</v>
          </cell>
          <cell r="L31">
            <v>1960840.64</v>
          </cell>
          <cell r="M31">
            <v>1201</v>
          </cell>
          <cell r="N31">
            <v>330986.59000000003</v>
          </cell>
          <cell r="O31">
            <v>156.41</v>
          </cell>
        </row>
        <row r="32">
          <cell r="C32" t="str">
            <v>КГБУЗ "Вяземская РБ"</v>
          </cell>
          <cell r="D32">
            <v>4153.46</v>
          </cell>
          <cell r="E32">
            <v>22633</v>
          </cell>
          <cell r="F32">
            <v>7833771.6900000004</v>
          </cell>
          <cell r="G32">
            <v>20231</v>
          </cell>
          <cell r="H32">
            <v>7002387.4400000004</v>
          </cell>
          <cell r="I32">
            <v>25</v>
          </cell>
          <cell r="J32">
            <v>8653.0400000000009</v>
          </cell>
          <cell r="K32">
            <v>2128</v>
          </cell>
          <cell r="L32">
            <v>736546.91</v>
          </cell>
          <cell r="M32">
            <v>249</v>
          </cell>
          <cell r="N32">
            <v>86184.3</v>
          </cell>
          <cell r="O32">
            <v>235.01</v>
          </cell>
        </row>
        <row r="33">
          <cell r="C33" t="str">
            <v xml:space="preserve">КГБУЗ " Районная больница района имени Лазо" МЗХК </v>
          </cell>
          <cell r="D33">
            <v>4859.37</v>
          </cell>
          <cell r="E33">
            <v>48362</v>
          </cell>
          <cell r="F33">
            <v>19584071</v>
          </cell>
          <cell r="G33">
            <v>38917</v>
          </cell>
          <cell r="H33">
            <v>15759341.859999999</v>
          </cell>
          <cell r="I33">
            <v>123</v>
          </cell>
          <cell r="J33">
            <v>49808.54</v>
          </cell>
          <cell r="K33">
            <v>2836</v>
          </cell>
          <cell r="L33">
            <v>1148431.1100000001</v>
          </cell>
          <cell r="M33">
            <v>6486</v>
          </cell>
          <cell r="N33">
            <v>2626489.4900000002</v>
          </cell>
          <cell r="O33">
            <v>587.52</v>
          </cell>
        </row>
        <row r="34">
          <cell r="C34" t="str">
            <v>КГБУЗ "Троицкая ЦРБ"</v>
          </cell>
          <cell r="D34">
            <v>5181.33</v>
          </cell>
          <cell r="E34">
            <v>16251</v>
          </cell>
          <cell r="F34">
            <v>7016816.1600000011</v>
          </cell>
          <cell r="G34">
            <v>15262</v>
          </cell>
          <cell r="H34">
            <v>6589788.21</v>
          </cell>
          <cell r="I34">
            <v>25</v>
          </cell>
          <cell r="J34">
            <v>10794.44</v>
          </cell>
          <cell r="K34">
            <v>769</v>
          </cell>
          <cell r="L34">
            <v>332036.90000000002</v>
          </cell>
          <cell r="M34">
            <v>195</v>
          </cell>
          <cell r="N34">
            <v>84196.61</v>
          </cell>
          <cell r="O34">
            <v>210.5</v>
          </cell>
        </row>
        <row r="35">
          <cell r="C35" t="str">
            <v>КГБУЗ "Городская больница №2"</v>
          </cell>
          <cell r="D35">
            <v>2340.2800000000002</v>
          </cell>
          <cell r="E35">
            <v>56655</v>
          </cell>
          <cell r="F35">
            <v>11049046.939999999</v>
          </cell>
          <cell r="G35">
            <v>38122</v>
          </cell>
          <cell r="H35">
            <v>7434679.5099999998</v>
          </cell>
          <cell r="I35">
            <v>7</v>
          </cell>
          <cell r="J35">
            <v>1365.16</v>
          </cell>
          <cell r="K35">
            <v>18396</v>
          </cell>
          <cell r="L35">
            <v>3587649.24</v>
          </cell>
          <cell r="M35">
            <v>130</v>
          </cell>
          <cell r="N35">
            <v>25353.03</v>
          </cell>
          <cell r="O35">
            <v>331.47</v>
          </cell>
        </row>
        <row r="36">
          <cell r="C36" t="str">
            <v>КГБУЗ "Городская больница №3"</v>
          </cell>
          <cell r="D36">
            <v>2340.2800000000002</v>
          </cell>
          <cell r="E36">
            <v>26936</v>
          </cell>
          <cell r="F36">
            <v>5253148.51</v>
          </cell>
          <cell r="G36">
            <v>15405</v>
          </cell>
          <cell r="H36">
            <v>3004334.45</v>
          </cell>
          <cell r="I36">
            <v>11</v>
          </cell>
          <cell r="J36">
            <v>2145.2600000000002</v>
          </cell>
          <cell r="K36">
            <v>11446</v>
          </cell>
          <cell r="L36">
            <v>2232237.0699999998</v>
          </cell>
          <cell r="M36">
            <v>74</v>
          </cell>
          <cell r="N36">
            <v>14431.73</v>
          </cell>
          <cell r="O36">
            <v>157.59</v>
          </cell>
        </row>
        <row r="37">
          <cell r="C37" t="str">
            <v>КГБУЗ "Городская больница №4"</v>
          </cell>
          <cell r="D37">
            <v>2096.44</v>
          </cell>
          <cell r="E37">
            <v>31078</v>
          </cell>
          <cell r="F37">
            <v>5429430.2000000002</v>
          </cell>
          <cell r="G37">
            <v>18087</v>
          </cell>
          <cell r="H37">
            <v>3159859.19</v>
          </cell>
          <cell r="I37">
            <v>6</v>
          </cell>
          <cell r="J37">
            <v>1048.22</v>
          </cell>
          <cell r="K37">
            <v>12899</v>
          </cell>
          <cell r="L37">
            <v>2253498.2999999998</v>
          </cell>
          <cell r="M37">
            <v>86</v>
          </cell>
          <cell r="N37">
            <v>15024.49</v>
          </cell>
          <cell r="O37">
            <v>162.88</v>
          </cell>
        </row>
        <row r="38">
          <cell r="C38" t="str">
            <v>КГБУЗ "Городская больница №7"</v>
          </cell>
          <cell r="D38">
            <v>1696.01</v>
          </cell>
          <cell r="E38">
            <v>67172</v>
          </cell>
          <cell r="F38">
            <v>9493698.629999999</v>
          </cell>
          <cell r="G38">
            <v>32499</v>
          </cell>
          <cell r="H38">
            <v>4593219.08</v>
          </cell>
          <cell r="I38">
            <v>25</v>
          </cell>
          <cell r="J38">
            <v>3533.35</v>
          </cell>
          <cell r="K38">
            <v>34369</v>
          </cell>
          <cell r="L38">
            <v>4857513.97</v>
          </cell>
          <cell r="M38">
            <v>279</v>
          </cell>
          <cell r="N38">
            <v>39432.230000000003</v>
          </cell>
          <cell r="O38">
            <v>284.81</v>
          </cell>
        </row>
        <row r="39">
          <cell r="C39" t="str">
            <v>КГБУЗ "Городская поликлиника №9"</v>
          </cell>
          <cell r="D39">
            <v>2878.98</v>
          </cell>
          <cell r="E39">
            <v>19430</v>
          </cell>
          <cell r="F39">
            <v>4661548.47</v>
          </cell>
          <cell r="G39">
            <v>8599</v>
          </cell>
          <cell r="H39">
            <v>2063029.09</v>
          </cell>
          <cell r="I39">
            <v>1</v>
          </cell>
          <cell r="J39">
            <v>239.92</v>
          </cell>
          <cell r="K39">
            <v>10809</v>
          </cell>
          <cell r="L39">
            <v>2593241.2400000002</v>
          </cell>
          <cell r="M39">
            <v>21</v>
          </cell>
          <cell r="N39">
            <v>5038.22</v>
          </cell>
          <cell r="O39">
            <v>139.85</v>
          </cell>
        </row>
        <row r="40">
          <cell r="C40" t="str">
            <v>КГБУЗ "Детская городская больница"</v>
          </cell>
          <cell r="D40">
            <v>5181.33</v>
          </cell>
          <cell r="E40">
            <v>31933</v>
          </cell>
          <cell r="F40">
            <v>13787950.91</v>
          </cell>
          <cell r="G40">
            <v>19952</v>
          </cell>
          <cell r="H40">
            <v>8614824.6799999997</v>
          </cell>
          <cell r="I40">
            <v>4</v>
          </cell>
          <cell r="J40">
            <v>1727.11</v>
          </cell>
          <cell r="K40">
            <v>11883</v>
          </cell>
          <cell r="L40">
            <v>5130812.03</v>
          </cell>
          <cell r="M40">
            <v>94</v>
          </cell>
          <cell r="N40">
            <v>40587.089999999997</v>
          </cell>
          <cell r="O40">
            <v>413.64</v>
          </cell>
        </row>
        <row r="41">
          <cell r="C41" t="str">
            <v>НУЗ "Отделенческая больница на ст. Комсомольск"</v>
          </cell>
          <cell r="D41">
            <v>1527.55</v>
          </cell>
          <cell r="E41">
            <v>22031</v>
          </cell>
          <cell r="F41">
            <v>2804454.5</v>
          </cell>
          <cell r="G41">
            <v>11875</v>
          </cell>
          <cell r="H41">
            <v>1511638.02</v>
          </cell>
          <cell r="I41">
            <v>4</v>
          </cell>
          <cell r="J41">
            <v>509.18</v>
          </cell>
          <cell r="K41">
            <v>10089</v>
          </cell>
          <cell r="L41">
            <v>1284287.6599999999</v>
          </cell>
          <cell r="M41">
            <v>63</v>
          </cell>
          <cell r="N41">
            <v>8019.64</v>
          </cell>
          <cell r="O41">
            <v>84.13</v>
          </cell>
        </row>
        <row r="42">
          <cell r="C42" t="str">
            <v>ФГБУЗ "МСЧ №99 ФМБА РФ"</v>
          </cell>
          <cell r="D42">
            <v>1696.01</v>
          </cell>
          <cell r="E42">
            <v>6567</v>
          </cell>
          <cell r="F42">
            <v>928141.48</v>
          </cell>
          <cell r="G42">
            <v>2073</v>
          </cell>
          <cell r="H42">
            <v>292985.73</v>
          </cell>
          <cell r="I42">
            <v>6</v>
          </cell>
          <cell r="J42">
            <v>848.01</v>
          </cell>
          <cell r="K42">
            <v>4467</v>
          </cell>
          <cell r="L42">
            <v>631339.72</v>
          </cell>
          <cell r="M42">
            <v>21</v>
          </cell>
          <cell r="N42">
            <v>2968.02</v>
          </cell>
          <cell r="O42">
            <v>27.84</v>
          </cell>
        </row>
        <row r="43">
          <cell r="C43" t="str">
            <v>КГБУЗ "Комсомольская межрайонная больница"</v>
          </cell>
          <cell r="D43">
            <v>5181.33</v>
          </cell>
          <cell r="E43">
            <v>26266</v>
          </cell>
          <cell r="F43">
            <v>11341067.819999998</v>
          </cell>
          <cell r="G43">
            <v>18029</v>
          </cell>
          <cell r="H43">
            <v>7784516.5499999998</v>
          </cell>
          <cell r="I43">
            <v>12</v>
          </cell>
          <cell r="J43">
            <v>5181.33</v>
          </cell>
          <cell r="K43">
            <v>8066</v>
          </cell>
          <cell r="L43">
            <v>3482717.32</v>
          </cell>
          <cell r="M43">
            <v>159</v>
          </cell>
          <cell r="N43">
            <v>68652.62</v>
          </cell>
          <cell r="O43">
            <v>340.23</v>
          </cell>
        </row>
        <row r="44">
          <cell r="C44" t="str">
            <v>КГБУЗ "Амурская ЦРБ"</v>
          </cell>
          <cell r="D44">
            <v>3307.11</v>
          </cell>
          <cell r="E44">
            <v>58255</v>
          </cell>
          <cell r="F44">
            <v>16054641.1</v>
          </cell>
          <cell r="G44">
            <v>45370</v>
          </cell>
          <cell r="H44">
            <v>12503631.73</v>
          </cell>
          <cell r="I44">
            <v>42</v>
          </cell>
          <cell r="J44">
            <v>11574.89</v>
          </cell>
          <cell r="K44">
            <v>12594</v>
          </cell>
          <cell r="L44">
            <v>3470811.95</v>
          </cell>
          <cell r="M44">
            <v>249</v>
          </cell>
          <cell r="N44">
            <v>68622.53</v>
          </cell>
          <cell r="O44">
            <v>481.64</v>
          </cell>
        </row>
        <row r="45">
          <cell r="C45" t="str">
            <v>КГБУЗ "Ванинская ЦРБ"</v>
          </cell>
          <cell r="D45">
            <v>5181.33</v>
          </cell>
          <cell r="E45">
            <v>23912</v>
          </cell>
          <cell r="F45">
            <v>10324663.59</v>
          </cell>
          <cell r="G45">
            <v>17348</v>
          </cell>
          <cell r="H45">
            <v>7490476.0700000003</v>
          </cell>
          <cell r="I45">
            <v>13</v>
          </cell>
          <cell r="J45">
            <v>5613.11</v>
          </cell>
          <cell r="K45">
            <v>6418</v>
          </cell>
          <cell r="L45">
            <v>2771148</v>
          </cell>
          <cell r="M45">
            <v>133</v>
          </cell>
          <cell r="N45">
            <v>57426.41</v>
          </cell>
          <cell r="O45">
            <v>309.74</v>
          </cell>
        </row>
        <row r="46">
          <cell r="C46" t="str">
            <v>Ванинская больница ФГУ "ДВОМЦ ФМБА"</v>
          </cell>
          <cell r="D46">
            <v>2340.2800000000002</v>
          </cell>
          <cell r="E46">
            <v>6145</v>
          </cell>
          <cell r="F46">
            <v>1198418.3799999999</v>
          </cell>
          <cell r="G46">
            <v>4321</v>
          </cell>
          <cell r="H46">
            <v>842695.82</v>
          </cell>
          <cell r="I46">
            <v>0</v>
          </cell>
          <cell r="J46">
            <v>0</v>
          </cell>
          <cell r="K46">
            <v>1774</v>
          </cell>
          <cell r="L46">
            <v>345971.39</v>
          </cell>
          <cell r="M46">
            <v>50</v>
          </cell>
          <cell r="N46">
            <v>9751.17</v>
          </cell>
          <cell r="O46">
            <v>35.950000000000003</v>
          </cell>
        </row>
        <row r="47">
          <cell r="C47" t="str">
            <v>КГБУЗ "РБ Советско-Гаванского района"</v>
          </cell>
          <cell r="D47">
            <v>4153.46</v>
          </cell>
          <cell r="E47">
            <v>35354</v>
          </cell>
          <cell r="F47">
            <v>12236785.41</v>
          </cell>
          <cell r="G47">
            <v>16821</v>
          </cell>
          <cell r="H47">
            <v>5822112.5599999996</v>
          </cell>
          <cell r="I47">
            <v>13</v>
          </cell>
          <cell r="J47">
            <v>4499.58</v>
          </cell>
          <cell r="K47">
            <v>18397</v>
          </cell>
          <cell r="L47">
            <v>6367600.2999999998</v>
          </cell>
          <cell r="M47">
            <v>123</v>
          </cell>
          <cell r="N47">
            <v>42572.97</v>
          </cell>
          <cell r="O47">
            <v>367.1</v>
          </cell>
        </row>
        <row r="48">
          <cell r="C48" t="str">
            <v>КГБУЗ "ЦРБ Верхнебуреинского района"</v>
          </cell>
          <cell r="D48">
            <v>4153.46</v>
          </cell>
          <cell r="E48">
            <v>19174</v>
          </cell>
          <cell r="F48">
            <v>6636536.8499999996</v>
          </cell>
          <cell r="G48">
            <v>10552</v>
          </cell>
          <cell r="H48">
            <v>3652275.83</v>
          </cell>
          <cell r="I48">
            <v>9</v>
          </cell>
          <cell r="J48">
            <v>3115.1</v>
          </cell>
          <cell r="K48">
            <v>8518</v>
          </cell>
          <cell r="L48">
            <v>2948264.36</v>
          </cell>
          <cell r="M48">
            <v>95</v>
          </cell>
          <cell r="N48">
            <v>32881.56</v>
          </cell>
          <cell r="O48">
            <v>199.1</v>
          </cell>
        </row>
        <row r="49">
          <cell r="C49" t="str">
            <v>КГБУЗ "ЦРБ Николаевского района"</v>
          </cell>
          <cell r="D49">
            <v>7326.54</v>
          </cell>
          <cell r="E49">
            <v>30144</v>
          </cell>
          <cell r="F49">
            <v>18404268.490000002</v>
          </cell>
          <cell r="G49">
            <v>21740</v>
          </cell>
          <cell r="H49">
            <v>13273248.300000001</v>
          </cell>
          <cell r="I49">
            <v>13</v>
          </cell>
          <cell r="J49">
            <v>7937.09</v>
          </cell>
          <cell r="K49">
            <v>8252</v>
          </cell>
          <cell r="L49">
            <v>5038217.34</v>
          </cell>
          <cell r="M49">
            <v>139</v>
          </cell>
          <cell r="N49">
            <v>84865.76</v>
          </cell>
          <cell r="O49">
            <v>552.13</v>
          </cell>
        </row>
        <row r="50">
          <cell r="C50" t="str">
            <v xml:space="preserve">КГБУЗ "Солнечная районная больница" МЗХК </v>
          </cell>
          <cell r="D50">
            <v>4859.37</v>
          </cell>
          <cell r="E50">
            <v>28952</v>
          </cell>
          <cell r="F50">
            <v>11724040.029999999</v>
          </cell>
          <cell r="G50">
            <v>19434</v>
          </cell>
          <cell r="H50">
            <v>7869749.7199999997</v>
          </cell>
          <cell r="I50">
            <v>18</v>
          </cell>
          <cell r="J50">
            <v>7289.06</v>
          </cell>
          <cell r="K50">
            <v>9367</v>
          </cell>
          <cell r="L50">
            <v>3793143.23</v>
          </cell>
          <cell r="M50">
            <v>133</v>
          </cell>
          <cell r="N50">
            <v>53858.02</v>
          </cell>
          <cell r="O50">
            <v>351.72</v>
          </cell>
        </row>
        <row r="51">
          <cell r="C51" t="str">
            <v>КГБУЗ "Ульчская районная больница " МЗХК</v>
          </cell>
          <cell r="D51">
            <v>7326.54</v>
          </cell>
          <cell r="E51">
            <v>17994</v>
          </cell>
          <cell r="F51">
            <v>10986146.750000002</v>
          </cell>
          <cell r="G51">
            <v>16577</v>
          </cell>
          <cell r="H51">
            <v>10121004.470000001</v>
          </cell>
          <cell r="I51">
            <v>31</v>
          </cell>
          <cell r="J51">
            <v>18926.900000000001</v>
          </cell>
          <cell r="K51">
            <v>955</v>
          </cell>
          <cell r="L51">
            <v>583070.48</v>
          </cell>
          <cell r="M51">
            <v>431</v>
          </cell>
          <cell r="N51">
            <v>263144.90000000002</v>
          </cell>
          <cell r="O51">
            <v>329.58</v>
          </cell>
        </row>
        <row r="52">
          <cell r="C52" t="str">
            <v>КГБУЗ "ЦРБ Тугуро-Чумиканского района"</v>
          </cell>
          <cell r="D52">
            <v>16999.46</v>
          </cell>
          <cell r="E52">
            <v>2105</v>
          </cell>
          <cell r="F52">
            <v>2981988.6200000006</v>
          </cell>
          <cell r="G52">
            <v>1933</v>
          </cell>
          <cell r="H52">
            <v>2738329.68</v>
          </cell>
          <cell r="I52">
            <v>3</v>
          </cell>
          <cell r="J52">
            <v>4249.87</v>
          </cell>
          <cell r="K52">
            <v>147</v>
          </cell>
          <cell r="L52">
            <v>208243.39</v>
          </cell>
          <cell r="M52">
            <v>22</v>
          </cell>
          <cell r="N52">
            <v>31165.68</v>
          </cell>
          <cell r="O52">
            <v>89.46</v>
          </cell>
        </row>
        <row r="53">
          <cell r="C53" t="str">
            <v>КГБУЗ "Аяно-Майская ЦРБ"</v>
          </cell>
          <cell r="D53">
            <v>16999.46</v>
          </cell>
          <cell r="E53">
            <v>2066</v>
          </cell>
          <cell r="F53">
            <v>2926740.3600000003</v>
          </cell>
          <cell r="G53">
            <v>1982</v>
          </cell>
          <cell r="H53">
            <v>2807744.14</v>
          </cell>
          <cell r="I53">
            <v>3</v>
          </cell>
          <cell r="J53">
            <v>4249.87</v>
          </cell>
          <cell r="K53">
            <v>68</v>
          </cell>
          <cell r="L53">
            <v>96330.27</v>
          </cell>
          <cell r="M53">
            <v>13</v>
          </cell>
          <cell r="N53">
            <v>18416.080000000002</v>
          </cell>
          <cell r="O53">
            <v>87.8</v>
          </cell>
        </row>
        <row r="54">
          <cell r="C54" t="str">
            <v>КГБУЗ "Охотская ЦРБ"</v>
          </cell>
          <cell r="D54">
            <v>16999.46</v>
          </cell>
          <cell r="E54">
            <v>7114</v>
          </cell>
          <cell r="F54">
            <v>10077846.540000001</v>
          </cell>
          <cell r="G54">
            <v>6783</v>
          </cell>
          <cell r="H54">
            <v>9608944.7699999996</v>
          </cell>
          <cell r="I54">
            <v>4</v>
          </cell>
          <cell r="J54">
            <v>5666.49</v>
          </cell>
          <cell r="K54">
            <v>271</v>
          </cell>
          <cell r="L54">
            <v>383904.47</v>
          </cell>
          <cell r="M54">
            <v>56</v>
          </cell>
          <cell r="N54">
            <v>79330.81</v>
          </cell>
          <cell r="O54">
            <v>302.33999999999997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S64"/>
  <sheetViews>
    <sheetView tabSelected="1" showWhiteSpace="0" view="pageBreakPreview" topLeftCell="A6" zoomScale="60" zoomScaleNormal="80" workbookViewId="0">
      <pane xSplit="3" ySplit="8" topLeftCell="D14" activePane="bottomRight" state="frozen"/>
      <selection activeCell="A6" sqref="A6"/>
      <selection pane="topRight" activeCell="G6" sqref="G6"/>
      <selection pane="bottomLeft" activeCell="A14" sqref="A14"/>
      <selection pane="bottomRight" activeCell="P18" sqref="P18"/>
    </sheetView>
  </sheetViews>
  <sheetFormatPr defaultColWidth="9.109375" defaultRowHeight="14.4" x14ac:dyDescent="0.3"/>
  <cols>
    <col min="1" max="1" width="6.109375" style="1" customWidth="1"/>
    <col min="2" max="2" width="8.44140625" style="1" hidden="1" customWidth="1"/>
    <col min="3" max="3" width="63.5546875" style="3" customWidth="1"/>
    <col min="4" max="4" width="14.88671875" style="1" customWidth="1"/>
    <col min="5" max="5" width="15.109375" style="1" customWidth="1"/>
    <col min="6" max="6" width="13.88671875" style="1" customWidth="1"/>
    <col min="7" max="7" width="14.21875" style="2" customWidth="1"/>
    <col min="8" max="8" width="20.44140625" style="1" customWidth="1"/>
    <col min="9" max="9" width="16.6640625" style="1" customWidth="1"/>
    <col min="10" max="10" width="13.77734375" style="1" customWidth="1"/>
    <col min="11" max="11" width="14.33203125" style="1" customWidth="1"/>
    <col min="12" max="12" width="3.21875" style="1" customWidth="1"/>
    <col min="13" max="13" width="11.33203125" style="1" customWidth="1"/>
    <col min="14" max="24" width="9.109375" style="1"/>
    <col min="25" max="25" width="16.109375" style="1" customWidth="1"/>
    <col min="26" max="16384" width="9.109375" style="1"/>
  </cols>
  <sheetData>
    <row r="1" spans="1:383" ht="28.95" hidden="1" customHeight="1" x14ac:dyDescent="0.3">
      <c r="A1" s="80" t="s">
        <v>0</v>
      </c>
      <c r="B1" s="80"/>
      <c r="C1" s="80"/>
      <c r="H1" s="81" t="s">
        <v>1</v>
      </c>
      <c r="I1" s="81"/>
      <c r="J1" s="81"/>
      <c r="K1" s="81"/>
    </row>
    <row r="2" spans="1:383" ht="22.2" hidden="1" customHeight="1" x14ac:dyDescent="0.3">
      <c r="A2" s="80"/>
      <c r="B2" s="80"/>
      <c r="C2" s="80"/>
      <c r="H2" s="81"/>
      <c r="I2" s="81"/>
      <c r="J2" s="81"/>
      <c r="K2" s="81"/>
    </row>
    <row r="3" spans="1:383" ht="23.4" hidden="1" customHeight="1" x14ac:dyDescent="0.3">
      <c r="A3" s="80"/>
      <c r="B3" s="80"/>
      <c r="C3" s="80"/>
      <c r="H3" s="81"/>
      <c r="I3" s="81"/>
      <c r="J3" s="81"/>
      <c r="K3" s="81"/>
    </row>
    <row r="4" spans="1:383" ht="27.6" hidden="1" customHeight="1" x14ac:dyDescent="0.3">
      <c r="A4" s="80"/>
      <c r="B4" s="80"/>
      <c r="C4" s="80"/>
      <c r="H4" s="81"/>
      <c r="I4" s="81"/>
      <c r="J4" s="81"/>
      <c r="K4" s="81"/>
    </row>
    <row r="5" spans="1:383" ht="63.6" hidden="1" customHeight="1" x14ac:dyDescent="0.3">
      <c r="H5" s="81"/>
      <c r="I5" s="81"/>
      <c r="J5" s="81"/>
      <c r="K5" s="81"/>
    </row>
    <row r="6" spans="1:383" ht="55.2" customHeight="1" x14ac:dyDescent="0.3">
      <c r="H6" s="82" t="s">
        <v>64</v>
      </c>
      <c r="I6" s="82"/>
      <c r="J6" s="82"/>
      <c r="K6" s="82"/>
    </row>
    <row r="7" spans="1:383" ht="37.200000000000003" customHeight="1" x14ac:dyDescent="0.35">
      <c r="A7" s="4"/>
      <c r="B7" s="4"/>
      <c r="C7" s="83" t="s">
        <v>63</v>
      </c>
      <c r="D7" s="83"/>
      <c r="E7" s="83"/>
      <c r="F7" s="83"/>
      <c r="G7" s="83"/>
      <c r="H7" s="83"/>
      <c r="I7" s="83"/>
      <c r="J7" s="83"/>
      <c r="K7" s="83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  <c r="KM7" s="5"/>
      <c r="KN7" s="5"/>
      <c r="KO7" s="5"/>
      <c r="KP7" s="5"/>
      <c r="KQ7" s="5"/>
      <c r="KR7" s="5"/>
      <c r="KS7" s="5"/>
      <c r="KT7" s="5"/>
      <c r="KU7" s="5"/>
      <c r="KV7" s="5"/>
      <c r="KW7" s="5"/>
      <c r="KX7" s="5"/>
      <c r="KY7" s="5"/>
      <c r="KZ7" s="5"/>
      <c r="LA7" s="5"/>
      <c r="LB7" s="5"/>
      <c r="LC7" s="5"/>
      <c r="LD7" s="5"/>
      <c r="LE7" s="5"/>
      <c r="LF7" s="5"/>
      <c r="LG7" s="5"/>
      <c r="LH7" s="5"/>
      <c r="LI7" s="5"/>
      <c r="LJ7" s="5"/>
      <c r="LK7" s="5"/>
      <c r="LL7" s="5"/>
      <c r="LM7" s="5"/>
      <c r="LN7" s="5"/>
      <c r="LO7" s="5"/>
      <c r="LP7" s="5"/>
      <c r="LQ7" s="5"/>
      <c r="LR7" s="5"/>
      <c r="LS7" s="5"/>
      <c r="LT7" s="5"/>
      <c r="LU7" s="5"/>
      <c r="LV7" s="5"/>
      <c r="LW7" s="5"/>
      <c r="LX7" s="5"/>
      <c r="LY7" s="5"/>
      <c r="LZ7" s="5"/>
      <c r="MA7" s="5"/>
      <c r="MB7" s="5"/>
      <c r="MC7" s="5"/>
      <c r="MD7" s="5"/>
      <c r="ME7" s="5"/>
      <c r="MF7" s="5"/>
      <c r="MG7" s="5"/>
      <c r="MH7" s="5"/>
      <c r="MI7" s="5"/>
      <c r="MJ7" s="5"/>
      <c r="MK7" s="5"/>
      <c r="ML7" s="5"/>
      <c r="MM7" s="5"/>
      <c r="MN7" s="5"/>
      <c r="MO7" s="5"/>
      <c r="MP7" s="5"/>
      <c r="MQ7" s="5"/>
      <c r="MR7" s="5"/>
      <c r="MS7" s="5"/>
      <c r="MT7" s="5"/>
      <c r="MU7" s="5"/>
      <c r="MV7" s="5"/>
      <c r="MW7" s="5"/>
      <c r="MX7" s="5"/>
      <c r="MY7" s="5"/>
      <c r="MZ7" s="5"/>
      <c r="NA7" s="5"/>
      <c r="NB7" s="5"/>
      <c r="NC7" s="5"/>
      <c r="ND7" s="5"/>
      <c r="NE7" s="5"/>
      <c r="NF7" s="5"/>
      <c r="NG7" s="5"/>
      <c r="NH7" s="5"/>
      <c r="NI7" s="5"/>
      <c r="NJ7" s="5"/>
      <c r="NK7" s="5"/>
      <c r="NL7" s="5"/>
      <c r="NM7" s="5"/>
      <c r="NN7" s="5"/>
      <c r="NO7" s="5"/>
      <c r="NP7" s="5"/>
      <c r="NQ7" s="5"/>
      <c r="NR7" s="5"/>
      <c r="NS7" s="5"/>
    </row>
    <row r="8" spans="1:383" ht="13.8" customHeight="1" thickBot="1" x14ac:dyDescent="0.35">
      <c r="A8" s="4"/>
      <c r="B8" s="4"/>
      <c r="C8" s="6"/>
      <c r="D8" s="4"/>
      <c r="E8" s="4"/>
      <c r="F8" s="4"/>
      <c r="G8" s="4"/>
      <c r="H8" s="4"/>
      <c r="I8" s="4"/>
      <c r="J8" s="4"/>
      <c r="K8" s="4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  <c r="JW8" s="5"/>
      <c r="JX8" s="5"/>
      <c r="JY8" s="5"/>
      <c r="JZ8" s="5"/>
      <c r="KA8" s="5"/>
      <c r="KB8" s="5"/>
      <c r="KC8" s="5"/>
      <c r="KD8" s="5"/>
      <c r="KE8" s="5"/>
      <c r="KF8" s="5"/>
      <c r="KG8" s="5"/>
      <c r="KH8" s="5"/>
      <c r="KI8" s="5"/>
      <c r="KJ8" s="5"/>
      <c r="KK8" s="5"/>
      <c r="KL8" s="5"/>
      <c r="KM8" s="5"/>
      <c r="KN8" s="5"/>
      <c r="KO8" s="5"/>
      <c r="KP8" s="5"/>
      <c r="KQ8" s="5"/>
      <c r="KR8" s="5"/>
      <c r="KS8" s="5"/>
      <c r="KT8" s="5"/>
      <c r="KU8" s="5"/>
      <c r="KV8" s="5"/>
      <c r="KW8" s="5"/>
      <c r="KX8" s="5"/>
      <c r="KY8" s="5"/>
      <c r="KZ8" s="5"/>
      <c r="LA8" s="5"/>
      <c r="LB8" s="5"/>
      <c r="LC8" s="5"/>
      <c r="LD8" s="5"/>
      <c r="LE8" s="5"/>
      <c r="LF8" s="5"/>
      <c r="LG8" s="5"/>
      <c r="LH8" s="5"/>
      <c r="LI8" s="5"/>
      <c r="LJ8" s="5"/>
      <c r="LK8" s="5"/>
      <c r="LL8" s="5"/>
      <c r="LM8" s="5"/>
      <c r="LN8" s="5"/>
      <c r="LO8" s="5"/>
      <c r="LP8" s="5"/>
      <c r="LQ8" s="5"/>
      <c r="LR8" s="5"/>
      <c r="LS8" s="5"/>
      <c r="LT8" s="5"/>
      <c r="LU8" s="5"/>
      <c r="LV8" s="5"/>
      <c r="LW8" s="5"/>
      <c r="LX8" s="5"/>
      <c r="LY8" s="5"/>
      <c r="LZ8" s="5"/>
      <c r="MA8" s="5"/>
      <c r="MB8" s="5"/>
      <c r="MC8" s="5"/>
      <c r="MD8" s="5"/>
      <c r="ME8" s="5"/>
      <c r="MF8" s="5"/>
      <c r="MG8" s="5"/>
      <c r="MH8" s="5"/>
      <c r="MI8" s="5"/>
      <c r="MJ8" s="5"/>
      <c r="MK8" s="5"/>
      <c r="ML8" s="5"/>
      <c r="MM8" s="5"/>
      <c r="MN8" s="5"/>
      <c r="MO8" s="5"/>
      <c r="MP8" s="5"/>
      <c r="MQ8" s="5"/>
      <c r="MR8" s="5"/>
      <c r="MS8" s="5"/>
      <c r="MT8" s="5"/>
      <c r="MU8" s="5"/>
      <c r="MV8" s="5"/>
      <c r="MW8" s="5"/>
      <c r="MX8" s="5"/>
      <c r="MY8" s="5"/>
      <c r="MZ8" s="5"/>
      <c r="NA8" s="5"/>
      <c r="NB8" s="5"/>
      <c r="NC8" s="5"/>
      <c r="ND8" s="5"/>
      <c r="NE8" s="5"/>
      <c r="NF8" s="5"/>
      <c r="NG8" s="5"/>
      <c r="NH8" s="5"/>
      <c r="NI8" s="5"/>
      <c r="NJ8" s="5"/>
      <c r="NK8" s="5"/>
      <c r="NL8" s="5"/>
      <c r="NM8" s="5"/>
      <c r="NN8" s="5"/>
      <c r="NO8" s="5"/>
      <c r="NP8" s="5"/>
      <c r="NQ8" s="5"/>
      <c r="NR8" s="5"/>
      <c r="NS8" s="5"/>
    </row>
    <row r="9" spans="1:383" s="8" customFormat="1" ht="27" customHeight="1" thickBot="1" x14ac:dyDescent="0.35">
      <c r="A9" s="84" t="s">
        <v>2</v>
      </c>
      <c r="B9" s="87" t="s">
        <v>3</v>
      </c>
      <c r="C9" s="90" t="s">
        <v>4</v>
      </c>
      <c r="D9" s="64" t="s">
        <v>5</v>
      </c>
      <c r="E9" s="64"/>
      <c r="F9" s="64"/>
      <c r="G9" s="64"/>
      <c r="H9" s="65"/>
      <c r="I9" s="68" t="s">
        <v>6</v>
      </c>
      <c r="J9" s="64"/>
      <c r="K9" s="65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  <c r="IW9" s="7"/>
      <c r="IX9" s="7"/>
      <c r="IY9" s="7"/>
      <c r="IZ9" s="7"/>
      <c r="JA9" s="7"/>
      <c r="JB9" s="7"/>
      <c r="JC9" s="7"/>
      <c r="JD9" s="7"/>
      <c r="JE9" s="7"/>
      <c r="JF9" s="7"/>
      <c r="JG9" s="7"/>
      <c r="JH9" s="7"/>
      <c r="JI9" s="7"/>
      <c r="JJ9" s="7"/>
      <c r="JK9" s="7"/>
      <c r="JL9" s="7"/>
      <c r="JM9" s="7"/>
      <c r="JN9" s="7"/>
      <c r="JO9" s="7"/>
      <c r="JP9" s="7"/>
      <c r="JQ9" s="7"/>
      <c r="JR9" s="7"/>
      <c r="JS9" s="7"/>
      <c r="JT9" s="7"/>
      <c r="JU9" s="7"/>
      <c r="JV9" s="7"/>
      <c r="JW9" s="7"/>
      <c r="JX9" s="7"/>
      <c r="JY9" s="7"/>
      <c r="JZ9" s="7"/>
      <c r="KA9" s="7"/>
      <c r="KB9" s="7"/>
      <c r="KC9" s="7"/>
      <c r="KD9" s="7"/>
      <c r="KE9" s="7"/>
      <c r="KF9" s="7"/>
      <c r="KG9" s="7"/>
      <c r="KH9" s="7"/>
      <c r="KI9" s="7"/>
      <c r="KJ9" s="7"/>
      <c r="KK9" s="7"/>
      <c r="KL9" s="7"/>
      <c r="KM9" s="7"/>
      <c r="KN9" s="7"/>
      <c r="KO9" s="7"/>
      <c r="KP9" s="7"/>
      <c r="KQ9" s="7"/>
      <c r="KR9" s="7"/>
      <c r="KS9" s="7"/>
      <c r="KT9" s="7"/>
      <c r="KU9" s="7"/>
      <c r="KV9" s="7"/>
      <c r="KW9" s="7"/>
      <c r="KX9" s="7"/>
      <c r="KY9" s="7"/>
      <c r="KZ9" s="7"/>
      <c r="LA9" s="7"/>
      <c r="LB9" s="7"/>
      <c r="LC9" s="7"/>
      <c r="LD9" s="7"/>
      <c r="LE9" s="7"/>
      <c r="LF9" s="7"/>
      <c r="LG9" s="7"/>
      <c r="LH9" s="7"/>
      <c r="LI9" s="7"/>
      <c r="LJ9" s="7"/>
      <c r="LK9" s="7"/>
      <c r="LL9" s="7"/>
      <c r="LM9" s="7"/>
      <c r="LN9" s="7"/>
      <c r="LO9" s="7"/>
      <c r="LP9" s="7"/>
      <c r="LQ9" s="7"/>
      <c r="LR9" s="7"/>
      <c r="LS9" s="7"/>
      <c r="LT9" s="7"/>
      <c r="LU9" s="7"/>
      <c r="LV9" s="7"/>
      <c r="LW9" s="7"/>
      <c r="LX9" s="7"/>
      <c r="LY9" s="7"/>
      <c r="LZ9" s="7"/>
      <c r="MA9" s="7"/>
      <c r="MB9" s="7"/>
      <c r="MC9" s="7"/>
      <c r="MD9" s="7"/>
      <c r="ME9" s="7"/>
      <c r="MF9" s="7"/>
      <c r="MG9" s="7"/>
      <c r="MH9" s="7"/>
      <c r="MI9" s="7"/>
      <c r="MJ9" s="7"/>
      <c r="MK9" s="7"/>
      <c r="ML9" s="7"/>
      <c r="MM9" s="7"/>
      <c r="MN9" s="7"/>
      <c r="MO9" s="7"/>
      <c r="MP9" s="7"/>
      <c r="MQ9" s="7"/>
      <c r="MR9" s="7"/>
      <c r="MS9" s="7"/>
      <c r="MT9" s="7"/>
      <c r="MU9" s="7"/>
      <c r="MV9" s="7"/>
      <c r="MW9" s="7"/>
      <c r="MX9" s="7"/>
      <c r="MY9" s="7"/>
      <c r="MZ9" s="7"/>
      <c r="NA9" s="7"/>
      <c r="NB9" s="7"/>
      <c r="NC9" s="7"/>
      <c r="ND9" s="7"/>
      <c r="NE9" s="7"/>
      <c r="NF9" s="7"/>
      <c r="NG9" s="7"/>
      <c r="NH9" s="7"/>
      <c r="NI9" s="7"/>
      <c r="NJ9" s="7"/>
      <c r="NK9" s="7"/>
      <c r="NL9" s="7"/>
      <c r="NM9" s="7"/>
      <c r="NN9" s="7"/>
      <c r="NO9" s="7"/>
      <c r="NP9" s="7"/>
      <c r="NQ9" s="7"/>
      <c r="NR9" s="7"/>
      <c r="NS9" s="7"/>
    </row>
    <row r="10" spans="1:383" s="8" customFormat="1" ht="17.399999999999999" customHeight="1" thickBot="1" x14ac:dyDescent="0.35">
      <c r="A10" s="85"/>
      <c r="B10" s="88"/>
      <c r="C10" s="91"/>
      <c r="D10" s="66"/>
      <c r="E10" s="66"/>
      <c r="F10" s="66"/>
      <c r="G10" s="66"/>
      <c r="H10" s="67"/>
      <c r="I10" s="69" t="s">
        <v>7</v>
      </c>
      <c r="J10" s="72" t="s">
        <v>8</v>
      </c>
      <c r="K10" s="75" t="s">
        <v>9</v>
      </c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  <c r="IV10" s="7"/>
      <c r="IW10" s="7"/>
      <c r="IX10" s="7"/>
      <c r="IY10" s="7"/>
      <c r="IZ10" s="7"/>
      <c r="JA10" s="7"/>
      <c r="JB10" s="7"/>
      <c r="JC10" s="7"/>
      <c r="JD10" s="7"/>
      <c r="JE10" s="7"/>
      <c r="JF10" s="7"/>
      <c r="JG10" s="7"/>
      <c r="JH10" s="7"/>
      <c r="JI10" s="7"/>
      <c r="JJ10" s="7"/>
      <c r="JK10" s="7"/>
      <c r="JL10" s="7"/>
      <c r="JM10" s="7"/>
      <c r="JN10" s="7"/>
      <c r="JO10" s="7"/>
      <c r="JP10" s="7"/>
      <c r="JQ10" s="7"/>
      <c r="JR10" s="7"/>
      <c r="JS10" s="7"/>
      <c r="JT10" s="7"/>
      <c r="JU10" s="7"/>
      <c r="JV10" s="7"/>
      <c r="JW10" s="7"/>
      <c r="JX10" s="7"/>
      <c r="JY10" s="7"/>
      <c r="JZ10" s="7"/>
      <c r="KA10" s="7"/>
      <c r="KB10" s="7"/>
      <c r="KC10" s="7"/>
      <c r="KD10" s="7"/>
      <c r="KE10" s="7"/>
      <c r="KF10" s="7"/>
      <c r="KG10" s="7"/>
      <c r="KH10" s="7"/>
      <c r="KI10" s="7"/>
      <c r="KJ10" s="7"/>
      <c r="KK10" s="7"/>
      <c r="KL10" s="7"/>
      <c r="KM10" s="7"/>
      <c r="KN10" s="7"/>
      <c r="KO10" s="7"/>
      <c r="KP10" s="7"/>
      <c r="KQ10" s="7"/>
      <c r="KR10" s="7"/>
      <c r="KS10" s="7"/>
      <c r="KT10" s="7"/>
      <c r="KU10" s="7"/>
      <c r="KV10" s="7"/>
      <c r="KW10" s="7"/>
      <c r="KX10" s="7"/>
      <c r="KY10" s="7"/>
      <c r="KZ10" s="7"/>
      <c r="LA10" s="7"/>
      <c r="LB10" s="7"/>
      <c r="LC10" s="7"/>
      <c r="LD10" s="7"/>
      <c r="LE10" s="7"/>
      <c r="LF10" s="7"/>
      <c r="LG10" s="7"/>
      <c r="LH10" s="7"/>
      <c r="LI10" s="7"/>
      <c r="LJ10" s="7"/>
      <c r="LK10" s="7"/>
      <c r="LL10" s="7"/>
      <c r="LM10" s="7"/>
      <c r="LN10" s="7"/>
      <c r="LO10" s="7"/>
      <c r="LP10" s="7"/>
      <c r="LQ10" s="7"/>
      <c r="LR10" s="7"/>
      <c r="LS10" s="7"/>
      <c r="LT10" s="7"/>
      <c r="LU10" s="7"/>
      <c r="LV10" s="7"/>
      <c r="LW10" s="7"/>
      <c r="LX10" s="7"/>
      <c r="LY10" s="7"/>
      <c r="LZ10" s="7"/>
      <c r="MA10" s="7"/>
      <c r="MB10" s="7"/>
      <c r="MC10" s="7"/>
      <c r="MD10" s="7"/>
      <c r="ME10" s="7"/>
      <c r="MF10" s="7"/>
      <c r="MG10" s="7"/>
      <c r="MH10" s="7"/>
      <c r="MI10" s="7"/>
      <c r="MJ10" s="7"/>
      <c r="MK10" s="7"/>
      <c r="ML10" s="7"/>
      <c r="MM10" s="7"/>
      <c r="MN10" s="7"/>
      <c r="MO10" s="7"/>
      <c r="MP10" s="7"/>
      <c r="MQ10" s="7"/>
      <c r="MR10" s="7"/>
      <c r="MS10" s="7"/>
      <c r="MT10" s="7"/>
      <c r="MU10" s="7"/>
      <c r="MV10" s="7"/>
      <c r="MW10" s="7"/>
      <c r="MX10" s="7"/>
      <c r="MY10" s="7"/>
      <c r="MZ10" s="7"/>
      <c r="NA10" s="7"/>
      <c r="NB10" s="7"/>
      <c r="NC10" s="7"/>
      <c r="ND10" s="7"/>
      <c r="NE10" s="7"/>
      <c r="NF10" s="7"/>
      <c r="NG10" s="7"/>
      <c r="NH10" s="7"/>
      <c r="NI10" s="7"/>
      <c r="NJ10" s="7"/>
      <c r="NK10" s="7"/>
      <c r="NL10" s="7"/>
      <c r="NM10" s="7"/>
      <c r="NN10" s="7"/>
      <c r="NO10" s="7"/>
      <c r="NP10" s="7"/>
      <c r="NQ10" s="7"/>
      <c r="NR10" s="7"/>
      <c r="NS10" s="7"/>
    </row>
    <row r="11" spans="1:383" s="10" customFormat="1" ht="33" customHeight="1" thickBot="1" x14ac:dyDescent="0.35">
      <c r="A11" s="85"/>
      <c r="B11" s="88"/>
      <c r="C11" s="91"/>
      <c r="D11" s="78" t="s">
        <v>62</v>
      </c>
      <c r="E11" s="78"/>
      <c r="F11" s="78"/>
      <c r="G11" s="78"/>
      <c r="H11" s="79"/>
      <c r="I11" s="70"/>
      <c r="J11" s="73"/>
      <c r="K11" s="76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  <c r="IW11" s="9"/>
      <c r="IX11" s="9"/>
      <c r="IY11" s="9"/>
      <c r="IZ11" s="9"/>
      <c r="JA11" s="9"/>
      <c r="JB11" s="9"/>
      <c r="JC11" s="9"/>
      <c r="JD11" s="9"/>
      <c r="JE11" s="9"/>
      <c r="JF11" s="9"/>
      <c r="JG11" s="9"/>
      <c r="JH11" s="9"/>
      <c r="JI11" s="9"/>
      <c r="JJ11" s="9"/>
      <c r="JK11" s="9"/>
      <c r="JL11" s="9"/>
      <c r="JM11" s="9"/>
      <c r="JN11" s="9"/>
      <c r="JO11" s="9"/>
      <c r="JP11" s="9"/>
      <c r="JQ11" s="9"/>
      <c r="JR11" s="9"/>
      <c r="JS11" s="9"/>
      <c r="JT11" s="9"/>
      <c r="JU11" s="9"/>
      <c r="JV11" s="9"/>
      <c r="JW11" s="9"/>
      <c r="JX11" s="9"/>
      <c r="JY11" s="9"/>
      <c r="JZ11" s="9"/>
      <c r="KA11" s="9"/>
      <c r="KB11" s="9"/>
      <c r="KC11" s="9"/>
      <c r="KD11" s="9"/>
      <c r="KE11" s="9"/>
      <c r="KF11" s="9"/>
      <c r="KG11" s="9"/>
      <c r="KH11" s="9"/>
      <c r="KI11" s="9"/>
      <c r="KJ11" s="9"/>
      <c r="KK11" s="9"/>
      <c r="KL11" s="9"/>
      <c r="KM11" s="9"/>
      <c r="KN11" s="9"/>
      <c r="KO11" s="9"/>
      <c r="KP11" s="9"/>
      <c r="KQ11" s="9"/>
      <c r="KR11" s="9"/>
      <c r="KS11" s="9"/>
      <c r="KT11" s="9"/>
      <c r="KU11" s="9"/>
      <c r="KV11" s="9"/>
      <c r="KW11" s="9"/>
      <c r="KX11" s="9"/>
      <c r="KY11" s="9"/>
      <c r="KZ11" s="9"/>
      <c r="LA11" s="9"/>
      <c r="LB11" s="9"/>
      <c r="LC11" s="9"/>
      <c r="LD11" s="9"/>
      <c r="LE11" s="9"/>
      <c r="LF11" s="9"/>
      <c r="LG11" s="9"/>
      <c r="LH11" s="9"/>
      <c r="LI11" s="9"/>
      <c r="LJ11" s="9"/>
      <c r="LK11" s="9"/>
      <c r="LL11" s="9"/>
      <c r="LM11" s="9"/>
      <c r="LN11" s="9"/>
      <c r="LO11" s="9"/>
      <c r="LP11" s="9"/>
      <c r="LQ11" s="9"/>
      <c r="LR11" s="9"/>
      <c r="LS11" s="9"/>
      <c r="LT11" s="9"/>
      <c r="LU11" s="9"/>
      <c r="LV11" s="9"/>
      <c r="LW11" s="9"/>
      <c r="LX11" s="9"/>
      <c r="LY11" s="9"/>
      <c r="LZ11" s="9"/>
      <c r="MA11" s="9"/>
      <c r="MB11" s="9"/>
      <c r="MC11" s="9"/>
      <c r="MD11" s="9"/>
      <c r="ME11" s="9"/>
      <c r="MF11" s="9"/>
      <c r="MG11" s="9"/>
      <c r="MH11" s="9"/>
      <c r="MI11" s="9"/>
      <c r="MJ11" s="9"/>
      <c r="MK11" s="9"/>
      <c r="ML11" s="9"/>
      <c r="MM11" s="9"/>
      <c r="MN11" s="9"/>
      <c r="MO11" s="9"/>
      <c r="MP11" s="9"/>
      <c r="MQ11" s="9"/>
      <c r="MR11" s="9"/>
      <c r="MS11" s="9"/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  <c r="NF11" s="9"/>
      <c r="NG11" s="9"/>
      <c r="NH11" s="9"/>
      <c r="NI11" s="9"/>
      <c r="NJ11" s="9"/>
      <c r="NK11" s="9"/>
      <c r="NL11" s="9"/>
      <c r="NM11" s="9"/>
      <c r="NN11" s="9"/>
      <c r="NO11" s="9"/>
      <c r="NP11" s="9"/>
      <c r="NQ11" s="9"/>
      <c r="NR11" s="9"/>
      <c r="NS11" s="9"/>
    </row>
    <row r="12" spans="1:383" s="10" customFormat="1" ht="72" customHeight="1" thickBot="1" x14ac:dyDescent="0.35">
      <c r="A12" s="86"/>
      <c r="B12" s="89"/>
      <c r="C12" s="92"/>
      <c r="D12" s="11" t="s">
        <v>10</v>
      </c>
      <c r="E12" s="12" t="s">
        <v>11</v>
      </c>
      <c r="F12" s="12" t="s">
        <v>12</v>
      </c>
      <c r="G12" s="13" t="s">
        <v>13</v>
      </c>
      <c r="H12" s="14" t="s">
        <v>14</v>
      </c>
      <c r="I12" s="71"/>
      <c r="J12" s="74"/>
      <c r="K12" s="77"/>
      <c r="L12" s="9"/>
      <c r="M12" s="9"/>
      <c r="N12" s="9"/>
      <c r="O12" s="9"/>
      <c r="P12" s="9"/>
      <c r="Q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  <c r="IW12" s="9"/>
      <c r="IX12" s="9"/>
      <c r="IY12" s="9"/>
      <c r="IZ12" s="9"/>
      <c r="JA12" s="9"/>
      <c r="JB12" s="9"/>
      <c r="JC12" s="9"/>
      <c r="JD12" s="9"/>
      <c r="JE12" s="9"/>
      <c r="JF12" s="9"/>
      <c r="JG12" s="9"/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9"/>
      <c r="JT12" s="9"/>
      <c r="JU12" s="9"/>
      <c r="JV12" s="9"/>
      <c r="JW12" s="9"/>
      <c r="JX12" s="9"/>
      <c r="JY12" s="9"/>
      <c r="JZ12" s="9"/>
      <c r="KA12" s="9"/>
      <c r="KB12" s="9"/>
      <c r="KC12" s="9"/>
      <c r="KD12" s="9"/>
      <c r="KE12" s="9"/>
      <c r="KF12" s="9"/>
      <c r="KG12" s="9"/>
      <c r="KH12" s="9"/>
      <c r="KI12" s="9"/>
      <c r="KJ12" s="9"/>
      <c r="KK12" s="9"/>
      <c r="KL12" s="9"/>
      <c r="KM12" s="9"/>
      <c r="KN12" s="9"/>
      <c r="KO12" s="9"/>
      <c r="KP12" s="9"/>
      <c r="KQ12" s="9"/>
      <c r="KR12" s="9"/>
      <c r="KS12" s="9"/>
      <c r="KT12" s="9"/>
      <c r="KU12" s="9"/>
      <c r="KV12" s="9"/>
      <c r="KW12" s="9"/>
      <c r="KX12" s="9"/>
      <c r="KY12" s="9"/>
      <c r="KZ12" s="9"/>
      <c r="LA12" s="9"/>
      <c r="LB12" s="9"/>
      <c r="LC12" s="9"/>
      <c r="LD12" s="9"/>
      <c r="LE12" s="9"/>
      <c r="LF12" s="9"/>
      <c r="LG12" s="9"/>
      <c r="LH12" s="9"/>
      <c r="LI12" s="9"/>
      <c r="LJ12" s="9"/>
      <c r="LK12" s="9"/>
      <c r="LL12" s="9"/>
      <c r="LM12" s="9"/>
      <c r="LN12" s="9"/>
      <c r="LO12" s="9"/>
      <c r="LP12" s="9"/>
      <c r="LQ12" s="9"/>
      <c r="LR12" s="9"/>
      <c r="LS12" s="9"/>
      <c r="LT12" s="9"/>
      <c r="LU12" s="9"/>
      <c r="LV12" s="9"/>
      <c r="LW12" s="9"/>
      <c r="LX12" s="9"/>
      <c r="LY12" s="9"/>
      <c r="LZ12" s="9"/>
      <c r="MA12" s="9"/>
      <c r="MB12" s="9"/>
      <c r="MC12" s="9"/>
      <c r="MD12" s="9"/>
      <c r="ME12" s="9"/>
      <c r="MF12" s="9"/>
      <c r="MG12" s="9"/>
      <c r="MH12" s="9"/>
      <c r="MI12" s="9"/>
      <c r="MJ12" s="9"/>
      <c r="MK12" s="9"/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/>
      <c r="NG12" s="9"/>
      <c r="NH12" s="9"/>
      <c r="NI12" s="9"/>
      <c r="NJ12" s="9"/>
      <c r="NK12" s="9"/>
      <c r="NL12" s="9"/>
      <c r="NM12" s="9"/>
      <c r="NN12" s="9"/>
      <c r="NO12" s="9"/>
      <c r="NP12" s="9"/>
      <c r="NQ12" s="9"/>
      <c r="NR12" s="9"/>
      <c r="NS12" s="9"/>
    </row>
    <row r="13" spans="1:383" s="6" customFormat="1" ht="13.2" customHeight="1" thickBot="1" x14ac:dyDescent="0.35">
      <c r="A13" s="15">
        <v>1</v>
      </c>
      <c r="B13" s="16"/>
      <c r="C13" s="17">
        <v>2</v>
      </c>
      <c r="D13" s="18">
        <v>3</v>
      </c>
      <c r="E13" s="18">
        <v>4</v>
      </c>
      <c r="F13" s="18">
        <v>5</v>
      </c>
      <c r="G13" s="18">
        <v>6</v>
      </c>
      <c r="H13" s="19">
        <v>7</v>
      </c>
      <c r="I13" s="20">
        <v>8</v>
      </c>
      <c r="J13" s="18">
        <v>9</v>
      </c>
      <c r="K13" s="21">
        <v>10</v>
      </c>
      <c r="L13" s="22"/>
      <c r="M13" s="22"/>
      <c r="N13" s="22"/>
      <c r="O13" s="22"/>
      <c r="P13" s="22"/>
      <c r="Q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  <c r="IR13" s="22"/>
      <c r="IS13" s="22"/>
      <c r="IT13" s="22"/>
      <c r="IU13" s="22"/>
      <c r="IV13" s="22"/>
      <c r="IW13" s="22"/>
      <c r="IX13" s="22"/>
      <c r="IY13" s="22"/>
      <c r="IZ13" s="22"/>
      <c r="JA13" s="22"/>
      <c r="JB13" s="22"/>
      <c r="JC13" s="22"/>
      <c r="JD13" s="22"/>
      <c r="JE13" s="22"/>
      <c r="JF13" s="22"/>
      <c r="JG13" s="22"/>
      <c r="JH13" s="22"/>
      <c r="JI13" s="22"/>
      <c r="JJ13" s="22"/>
      <c r="JK13" s="22"/>
      <c r="JL13" s="22"/>
      <c r="JM13" s="22"/>
      <c r="JN13" s="22"/>
      <c r="JO13" s="22"/>
      <c r="JP13" s="22"/>
      <c r="JQ13" s="22"/>
      <c r="JR13" s="22"/>
      <c r="JS13" s="22"/>
      <c r="JT13" s="22"/>
      <c r="JU13" s="22"/>
      <c r="JV13" s="22"/>
      <c r="JW13" s="22"/>
      <c r="JX13" s="22"/>
      <c r="JY13" s="22"/>
      <c r="JZ13" s="22"/>
      <c r="KA13" s="22"/>
      <c r="KB13" s="22"/>
      <c r="KC13" s="22"/>
      <c r="KD13" s="22"/>
      <c r="KE13" s="22"/>
      <c r="KF13" s="22"/>
      <c r="KG13" s="22"/>
      <c r="KH13" s="22"/>
      <c r="KI13" s="22"/>
      <c r="KJ13" s="22"/>
      <c r="KK13" s="22"/>
      <c r="KL13" s="22"/>
      <c r="KM13" s="22"/>
      <c r="KN13" s="22"/>
      <c r="KO13" s="22"/>
      <c r="KP13" s="22"/>
      <c r="KQ13" s="22"/>
      <c r="KR13" s="22"/>
      <c r="KS13" s="22"/>
      <c r="KT13" s="22"/>
      <c r="KU13" s="22"/>
      <c r="KV13" s="22"/>
      <c r="KW13" s="22"/>
      <c r="KX13" s="22"/>
      <c r="KY13" s="22"/>
      <c r="KZ13" s="22"/>
      <c r="LA13" s="22"/>
      <c r="LB13" s="22"/>
      <c r="LC13" s="22"/>
      <c r="LD13" s="22"/>
      <c r="LE13" s="22"/>
      <c r="LF13" s="22"/>
      <c r="LG13" s="22"/>
      <c r="LH13" s="22"/>
      <c r="LI13" s="22"/>
      <c r="LJ13" s="22"/>
      <c r="LK13" s="22"/>
      <c r="LL13" s="22"/>
      <c r="LM13" s="22"/>
      <c r="LN13" s="22"/>
      <c r="LO13" s="22"/>
      <c r="LP13" s="22"/>
      <c r="LQ13" s="22"/>
      <c r="LR13" s="22"/>
      <c r="LS13" s="22"/>
      <c r="LT13" s="22"/>
      <c r="LU13" s="22"/>
      <c r="LV13" s="22"/>
      <c r="LW13" s="22"/>
      <c r="LX13" s="22"/>
      <c r="LY13" s="22"/>
      <c r="LZ13" s="22"/>
      <c r="MA13" s="22"/>
      <c r="MB13" s="22"/>
      <c r="MC13" s="22"/>
      <c r="MD13" s="22"/>
      <c r="ME13" s="22"/>
      <c r="MF13" s="22"/>
      <c r="MG13" s="22"/>
      <c r="MH13" s="22"/>
      <c r="MI13" s="22"/>
      <c r="MJ13" s="22"/>
      <c r="MK13" s="22"/>
      <c r="ML13" s="22"/>
      <c r="MM13" s="22"/>
      <c r="MN13" s="22"/>
      <c r="MO13" s="22"/>
      <c r="MP13" s="22"/>
      <c r="MQ13" s="22"/>
      <c r="MR13" s="22"/>
      <c r="MS13" s="22"/>
      <c r="MT13" s="22"/>
      <c r="MU13" s="22"/>
      <c r="MV13" s="22"/>
      <c r="MW13" s="22"/>
      <c r="MX13" s="22"/>
      <c r="MY13" s="22"/>
      <c r="MZ13" s="22"/>
      <c r="NA13" s="22"/>
      <c r="NB13" s="22"/>
      <c r="NC13" s="22"/>
      <c r="ND13" s="22"/>
      <c r="NE13" s="22"/>
      <c r="NF13" s="22"/>
      <c r="NG13" s="22"/>
      <c r="NH13" s="22"/>
      <c r="NI13" s="22"/>
      <c r="NJ13" s="22"/>
      <c r="NK13" s="22"/>
      <c r="NL13" s="22"/>
      <c r="NM13" s="22"/>
      <c r="NN13" s="22"/>
      <c r="NO13" s="22"/>
      <c r="NP13" s="22"/>
      <c r="NQ13" s="22"/>
      <c r="NR13" s="22"/>
      <c r="NS13" s="22"/>
    </row>
    <row r="14" spans="1:383" ht="20.399999999999999" customHeight="1" x14ac:dyDescent="0.3">
      <c r="A14" s="23">
        <v>1</v>
      </c>
      <c r="B14" s="24">
        <v>270019</v>
      </c>
      <c r="C14" s="25" t="s">
        <v>15</v>
      </c>
      <c r="D14" s="26">
        <v>67761</v>
      </c>
      <c r="E14" s="27">
        <v>39175.5</v>
      </c>
      <c r="F14" s="27">
        <v>37106</v>
      </c>
      <c r="G14" s="28">
        <f t="shared" ref="G14:G59" si="0">ROUND(F14/E14*100,1)</f>
        <v>94.7</v>
      </c>
      <c r="H14" s="29">
        <f t="shared" ref="H14:H59" si="1">IF(G14&gt;=98,100,(IF(G14&gt;=85,85,(IF(G14&gt;=80,80,0)))))</f>
        <v>85</v>
      </c>
      <c r="I14" s="30">
        <f t="shared" ref="I14:I59" si="2">H14</f>
        <v>85</v>
      </c>
      <c r="J14" s="31">
        <v>342.19</v>
      </c>
      <c r="K14" s="32">
        <f t="shared" ref="K14:K59" si="3">ROUND(J14*I14/100,2)</f>
        <v>290.86</v>
      </c>
      <c r="L14" s="5"/>
      <c r="M14" s="33">
        <f t="shared" ref="M14:M59" si="4">J14-K14</f>
        <v>51.329999999999984</v>
      </c>
      <c r="N14" s="5"/>
      <c r="O14" s="5"/>
      <c r="P14" s="5"/>
      <c r="Q14" s="5"/>
      <c r="S14" s="5"/>
      <c r="T14" s="5"/>
      <c r="U14" s="34"/>
      <c r="V14" s="5"/>
      <c r="W14" s="5"/>
      <c r="X14" s="5"/>
      <c r="Y14" s="3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</row>
    <row r="15" spans="1:383" ht="22.5" customHeight="1" x14ac:dyDescent="0.3">
      <c r="A15" s="36">
        <v>2</v>
      </c>
      <c r="B15" s="37">
        <v>270020</v>
      </c>
      <c r="C15" s="38" t="s">
        <v>16</v>
      </c>
      <c r="D15" s="39">
        <v>45000</v>
      </c>
      <c r="E15" s="27">
        <v>26250</v>
      </c>
      <c r="F15" s="27">
        <v>25463</v>
      </c>
      <c r="G15" s="28">
        <f t="shared" si="0"/>
        <v>97</v>
      </c>
      <c r="H15" s="29">
        <f t="shared" si="1"/>
        <v>85</v>
      </c>
      <c r="I15" s="30">
        <f t="shared" si="2"/>
        <v>85</v>
      </c>
      <c r="J15" s="31">
        <v>141.66999999999999</v>
      </c>
      <c r="K15" s="32">
        <f t="shared" si="3"/>
        <v>120.42</v>
      </c>
      <c r="L15" s="5"/>
      <c r="M15" s="33">
        <f t="shared" si="4"/>
        <v>21.249999999999986</v>
      </c>
      <c r="N15" s="5"/>
      <c r="O15" s="5"/>
      <c r="P15" s="5"/>
      <c r="Q15" s="5"/>
      <c r="S15" s="5"/>
      <c r="T15" s="5"/>
      <c r="U15" s="34"/>
      <c r="V15" s="5"/>
      <c r="W15" s="5"/>
      <c r="X15" s="5"/>
      <c r="Y15" s="3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5"/>
      <c r="NG15" s="5"/>
      <c r="NH15" s="5"/>
      <c r="NI15" s="5"/>
      <c r="NJ15" s="5"/>
      <c r="NK15" s="5"/>
      <c r="NL15" s="5"/>
      <c r="NM15" s="5"/>
      <c r="NN15" s="5"/>
      <c r="NO15" s="5"/>
      <c r="NP15" s="5"/>
      <c r="NQ15" s="5"/>
      <c r="NR15" s="5"/>
      <c r="NS15" s="5"/>
    </row>
    <row r="16" spans="1:383" ht="22.5" customHeight="1" x14ac:dyDescent="0.3">
      <c r="A16" s="36">
        <v>3</v>
      </c>
      <c r="B16" s="37">
        <v>270021</v>
      </c>
      <c r="C16" s="38" t="s">
        <v>17</v>
      </c>
      <c r="D16" s="39">
        <v>68960</v>
      </c>
      <c r="E16" s="27">
        <v>40226.666666666672</v>
      </c>
      <c r="F16" s="27">
        <v>33611</v>
      </c>
      <c r="G16" s="28">
        <f t="shared" si="0"/>
        <v>83.6</v>
      </c>
      <c r="H16" s="29">
        <f t="shared" si="1"/>
        <v>80</v>
      </c>
      <c r="I16" s="30">
        <f t="shared" si="2"/>
        <v>80</v>
      </c>
      <c r="J16" s="31">
        <v>210.34</v>
      </c>
      <c r="K16" s="32">
        <f t="shared" si="3"/>
        <v>168.27</v>
      </c>
      <c r="L16" s="5"/>
      <c r="M16" s="33">
        <f t="shared" si="4"/>
        <v>42.069999999999993</v>
      </c>
      <c r="N16" s="5"/>
      <c r="O16" s="5"/>
      <c r="P16" s="5"/>
      <c r="Q16" s="5"/>
      <c r="S16" s="5"/>
      <c r="T16" s="5"/>
      <c r="U16" s="34"/>
      <c r="V16" s="5"/>
      <c r="W16" s="5"/>
      <c r="X16" s="5"/>
      <c r="Y16" s="3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  <c r="NF16" s="5"/>
      <c r="NG16" s="5"/>
      <c r="NH16" s="5"/>
      <c r="NI16" s="5"/>
      <c r="NJ16" s="5"/>
      <c r="NK16" s="5"/>
      <c r="NL16" s="5"/>
      <c r="NM16" s="5"/>
      <c r="NN16" s="5"/>
      <c r="NO16" s="5"/>
      <c r="NP16" s="5"/>
      <c r="NQ16" s="5"/>
      <c r="NR16" s="5"/>
      <c r="NS16" s="5"/>
    </row>
    <row r="17" spans="1:383" ht="22.5" customHeight="1" x14ac:dyDescent="0.3">
      <c r="A17" s="36">
        <v>4</v>
      </c>
      <c r="B17" s="37">
        <v>270022</v>
      </c>
      <c r="C17" s="38" t="s">
        <v>18</v>
      </c>
      <c r="D17" s="39">
        <v>53100</v>
      </c>
      <c r="E17" s="27">
        <v>30975</v>
      </c>
      <c r="F17" s="27">
        <v>29647</v>
      </c>
      <c r="G17" s="28">
        <f t="shared" si="0"/>
        <v>95.7</v>
      </c>
      <c r="H17" s="29">
        <f t="shared" si="1"/>
        <v>85</v>
      </c>
      <c r="I17" s="30">
        <f t="shared" si="2"/>
        <v>85</v>
      </c>
      <c r="J17" s="31">
        <v>271.44</v>
      </c>
      <c r="K17" s="32">
        <f t="shared" si="3"/>
        <v>230.72</v>
      </c>
      <c r="L17" s="5"/>
      <c r="M17" s="33">
        <f t="shared" si="4"/>
        <v>40.72</v>
      </c>
      <c r="N17" s="5"/>
      <c r="O17" s="5"/>
      <c r="P17" s="5"/>
      <c r="Q17" s="5"/>
      <c r="S17" s="5"/>
      <c r="T17" s="5"/>
      <c r="U17" s="34"/>
      <c r="V17" s="5"/>
      <c r="W17" s="5"/>
      <c r="X17" s="5"/>
      <c r="Y17" s="3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5"/>
      <c r="NG17" s="5"/>
      <c r="NH17" s="5"/>
      <c r="NI17" s="5"/>
      <c r="NJ17" s="5"/>
      <c r="NK17" s="5"/>
      <c r="NL17" s="5"/>
      <c r="NM17" s="5"/>
      <c r="NN17" s="5"/>
      <c r="NO17" s="5"/>
      <c r="NP17" s="5"/>
      <c r="NQ17" s="5"/>
      <c r="NR17" s="5"/>
      <c r="NS17" s="5"/>
    </row>
    <row r="18" spans="1:383" ht="22.5" customHeight="1" x14ac:dyDescent="0.3">
      <c r="A18" s="36">
        <v>5</v>
      </c>
      <c r="B18" s="37">
        <v>270023</v>
      </c>
      <c r="C18" s="40" t="s">
        <v>19</v>
      </c>
      <c r="D18" s="39">
        <v>44088.23529411765</v>
      </c>
      <c r="E18" s="27">
        <v>25718.137254901965</v>
      </c>
      <c r="F18" s="27">
        <v>25102</v>
      </c>
      <c r="G18" s="28">
        <f t="shared" si="0"/>
        <v>97.6</v>
      </c>
      <c r="H18" s="29">
        <f t="shared" si="1"/>
        <v>85</v>
      </c>
      <c r="I18" s="30">
        <f t="shared" si="2"/>
        <v>85</v>
      </c>
      <c r="J18" s="31">
        <v>181.52</v>
      </c>
      <c r="K18" s="32">
        <f t="shared" si="3"/>
        <v>154.29</v>
      </c>
      <c r="L18" s="5"/>
      <c r="M18" s="33">
        <f t="shared" si="4"/>
        <v>27.230000000000018</v>
      </c>
      <c r="N18" s="5"/>
      <c r="O18" s="5"/>
      <c r="P18" s="5"/>
      <c r="Q18" s="5"/>
      <c r="S18" s="5"/>
      <c r="T18" s="5"/>
      <c r="U18" s="34"/>
      <c r="V18" s="5"/>
      <c r="W18" s="5"/>
      <c r="X18" s="5"/>
      <c r="Y18" s="3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5"/>
      <c r="NG18" s="5"/>
      <c r="NH18" s="5"/>
      <c r="NI18" s="5"/>
      <c r="NJ18" s="5"/>
      <c r="NK18" s="5"/>
      <c r="NL18" s="5"/>
      <c r="NM18" s="5"/>
      <c r="NN18" s="5"/>
      <c r="NO18" s="5"/>
      <c r="NP18" s="5"/>
      <c r="NQ18" s="5"/>
      <c r="NR18" s="5"/>
      <c r="NS18" s="5"/>
    </row>
    <row r="19" spans="1:383" ht="22.5" customHeight="1" x14ac:dyDescent="0.3">
      <c r="A19" s="36">
        <v>6</v>
      </c>
      <c r="B19" s="37">
        <v>270024</v>
      </c>
      <c r="C19" s="38" t="s">
        <v>20</v>
      </c>
      <c r="D19" s="39">
        <v>176199.76470588235</v>
      </c>
      <c r="E19" s="27">
        <v>102782.88235294117</v>
      </c>
      <c r="F19" s="27">
        <v>105971</v>
      </c>
      <c r="G19" s="28">
        <f t="shared" si="0"/>
        <v>103.1</v>
      </c>
      <c r="H19" s="29">
        <f t="shared" si="1"/>
        <v>100</v>
      </c>
      <c r="I19" s="30">
        <f t="shared" si="2"/>
        <v>100</v>
      </c>
      <c r="J19" s="31">
        <v>586.94000000000005</v>
      </c>
      <c r="K19" s="32">
        <f t="shared" si="3"/>
        <v>586.94000000000005</v>
      </c>
      <c r="L19" s="5"/>
      <c r="M19" s="33">
        <f t="shared" si="4"/>
        <v>0</v>
      </c>
      <c r="N19" s="5"/>
      <c r="O19" s="5"/>
      <c r="P19" s="5"/>
      <c r="Q19" s="5"/>
      <c r="S19" s="5"/>
      <c r="T19" s="5"/>
      <c r="U19" s="34"/>
      <c r="V19" s="5"/>
      <c r="W19" s="5"/>
      <c r="X19" s="5"/>
      <c r="Y19" s="3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5"/>
      <c r="NH19" s="5"/>
      <c r="NI19" s="5"/>
      <c r="NJ19" s="5"/>
      <c r="NK19" s="5"/>
      <c r="NL19" s="5"/>
      <c r="NM19" s="5"/>
      <c r="NN19" s="5"/>
      <c r="NO19" s="5"/>
      <c r="NP19" s="5"/>
      <c r="NQ19" s="5"/>
      <c r="NR19" s="5"/>
      <c r="NS19" s="5"/>
    </row>
    <row r="20" spans="1:383" ht="22.5" customHeight="1" x14ac:dyDescent="0.3">
      <c r="A20" s="36">
        <v>7</v>
      </c>
      <c r="B20" s="37">
        <v>270025</v>
      </c>
      <c r="C20" s="38" t="s">
        <v>21</v>
      </c>
      <c r="D20" s="39">
        <v>48540.588235294119</v>
      </c>
      <c r="E20" s="27">
        <v>28315.352941176472</v>
      </c>
      <c r="F20" s="27">
        <v>27964</v>
      </c>
      <c r="G20" s="28">
        <f t="shared" si="0"/>
        <v>98.8</v>
      </c>
      <c r="H20" s="29">
        <f t="shared" si="1"/>
        <v>100</v>
      </c>
      <c r="I20" s="30">
        <f t="shared" si="2"/>
        <v>100</v>
      </c>
      <c r="J20" s="31">
        <v>178.9</v>
      </c>
      <c r="K20" s="32">
        <f t="shared" si="3"/>
        <v>178.9</v>
      </c>
      <c r="M20" s="33">
        <f t="shared" si="4"/>
        <v>0</v>
      </c>
      <c r="Q20" s="5"/>
      <c r="U20" s="34"/>
      <c r="Y20" s="41"/>
    </row>
    <row r="21" spans="1:383" ht="22.5" customHeight="1" x14ac:dyDescent="0.3">
      <c r="A21" s="36">
        <v>8</v>
      </c>
      <c r="B21" s="37">
        <v>270026</v>
      </c>
      <c r="C21" s="40" t="s">
        <v>22</v>
      </c>
      <c r="D21" s="42">
        <v>48000</v>
      </c>
      <c r="E21" s="27">
        <v>28000</v>
      </c>
      <c r="F21" s="27">
        <v>22982</v>
      </c>
      <c r="G21" s="28">
        <f t="shared" si="0"/>
        <v>82.1</v>
      </c>
      <c r="H21" s="29">
        <f t="shared" si="1"/>
        <v>80</v>
      </c>
      <c r="I21" s="30">
        <f t="shared" si="2"/>
        <v>80</v>
      </c>
      <c r="J21" s="31">
        <v>200.85</v>
      </c>
      <c r="K21" s="32">
        <f t="shared" si="3"/>
        <v>160.68</v>
      </c>
      <c r="M21" s="33">
        <f t="shared" si="4"/>
        <v>40.169999999999987</v>
      </c>
      <c r="Q21" s="5"/>
      <c r="U21" s="34"/>
      <c r="Y21" s="41"/>
    </row>
    <row r="22" spans="1:383" ht="22.5" customHeight="1" x14ac:dyDescent="0.3">
      <c r="A22" s="36">
        <v>9</v>
      </c>
      <c r="B22" s="37">
        <v>270035</v>
      </c>
      <c r="C22" s="43" t="s">
        <v>23</v>
      </c>
      <c r="D22" s="39">
        <v>35000</v>
      </c>
      <c r="E22" s="27">
        <v>20416.666666666664</v>
      </c>
      <c r="F22" s="27">
        <v>20406</v>
      </c>
      <c r="G22" s="28">
        <f t="shared" si="0"/>
        <v>99.9</v>
      </c>
      <c r="H22" s="29">
        <f t="shared" si="1"/>
        <v>100</v>
      </c>
      <c r="I22" s="30">
        <f t="shared" si="2"/>
        <v>100</v>
      </c>
      <c r="J22" s="31">
        <v>239.64</v>
      </c>
      <c r="K22" s="32">
        <f t="shared" si="3"/>
        <v>239.64</v>
      </c>
      <c r="M22" s="33">
        <f t="shared" si="4"/>
        <v>0</v>
      </c>
      <c r="Q22" s="5"/>
      <c r="U22" s="34"/>
      <c r="Y22" s="41"/>
    </row>
    <row r="23" spans="1:383" ht="22.2" customHeight="1" x14ac:dyDescent="0.3">
      <c r="A23" s="36">
        <v>10</v>
      </c>
      <c r="B23" s="37">
        <v>270036</v>
      </c>
      <c r="C23" s="38" t="s">
        <v>24</v>
      </c>
      <c r="D23" s="39">
        <v>34000</v>
      </c>
      <c r="E23" s="27">
        <v>19833</v>
      </c>
      <c r="F23" s="27">
        <v>20445</v>
      </c>
      <c r="G23" s="28">
        <f t="shared" si="0"/>
        <v>103.1</v>
      </c>
      <c r="H23" s="29">
        <f t="shared" si="1"/>
        <v>100</v>
      </c>
      <c r="I23" s="30">
        <f t="shared" si="2"/>
        <v>100</v>
      </c>
      <c r="J23" s="31">
        <v>151.11000000000001</v>
      </c>
      <c r="K23" s="32">
        <f t="shared" si="3"/>
        <v>151.11000000000001</v>
      </c>
      <c r="M23" s="33">
        <f t="shared" si="4"/>
        <v>0</v>
      </c>
      <c r="Q23" s="5"/>
      <c r="U23" s="34"/>
      <c r="Y23" s="41"/>
    </row>
    <row r="24" spans="1:383" ht="24.75" customHeight="1" x14ac:dyDescent="0.3">
      <c r="A24" s="36">
        <v>11</v>
      </c>
      <c r="B24" s="37">
        <v>270037</v>
      </c>
      <c r="C24" s="38" t="s">
        <v>25</v>
      </c>
      <c r="D24" s="39">
        <v>35000</v>
      </c>
      <c r="E24" s="27">
        <v>20417</v>
      </c>
      <c r="F24" s="27">
        <v>20770</v>
      </c>
      <c r="G24" s="28">
        <f t="shared" si="0"/>
        <v>101.7</v>
      </c>
      <c r="H24" s="29">
        <f t="shared" si="1"/>
        <v>100</v>
      </c>
      <c r="I24" s="30">
        <f t="shared" si="2"/>
        <v>100</v>
      </c>
      <c r="J24" s="31">
        <v>161.9</v>
      </c>
      <c r="K24" s="32">
        <f t="shared" si="3"/>
        <v>161.9</v>
      </c>
      <c r="M24" s="33">
        <f t="shared" si="4"/>
        <v>0</v>
      </c>
      <c r="Q24" s="5"/>
      <c r="U24" s="34"/>
      <c r="Y24" s="41"/>
    </row>
    <row r="25" spans="1:383" ht="25.5" customHeight="1" x14ac:dyDescent="0.3">
      <c r="A25" s="36">
        <v>12</v>
      </c>
      <c r="B25" s="37">
        <v>270038</v>
      </c>
      <c r="C25" s="38" t="s">
        <v>26</v>
      </c>
      <c r="D25" s="39">
        <v>30000</v>
      </c>
      <c r="E25" s="27">
        <v>17500</v>
      </c>
      <c r="F25" s="27">
        <v>15935</v>
      </c>
      <c r="G25" s="28">
        <f t="shared" si="0"/>
        <v>91.1</v>
      </c>
      <c r="H25" s="29">
        <f t="shared" si="1"/>
        <v>85</v>
      </c>
      <c r="I25" s="30">
        <f t="shared" si="2"/>
        <v>85</v>
      </c>
      <c r="J25" s="31">
        <v>163.94</v>
      </c>
      <c r="K25" s="32">
        <f t="shared" si="3"/>
        <v>139.35</v>
      </c>
      <c r="M25" s="33">
        <f t="shared" si="4"/>
        <v>24.590000000000003</v>
      </c>
      <c r="Q25" s="5"/>
      <c r="U25" s="34"/>
      <c r="Y25" s="41"/>
    </row>
    <row r="26" spans="1:383" ht="24" customHeight="1" x14ac:dyDescent="0.3">
      <c r="A26" s="36">
        <v>13</v>
      </c>
      <c r="B26" s="37">
        <v>270017</v>
      </c>
      <c r="C26" s="38" t="s">
        <v>27</v>
      </c>
      <c r="D26" s="39">
        <v>61900</v>
      </c>
      <c r="E26" s="27">
        <v>36108</v>
      </c>
      <c r="F26" s="27">
        <v>26422</v>
      </c>
      <c r="G26" s="28">
        <f t="shared" si="0"/>
        <v>73.2</v>
      </c>
      <c r="H26" s="29">
        <f t="shared" si="1"/>
        <v>0</v>
      </c>
      <c r="I26" s="30">
        <f t="shared" si="2"/>
        <v>0</v>
      </c>
      <c r="J26" s="31">
        <v>206.79</v>
      </c>
      <c r="K26" s="32">
        <f t="shared" si="3"/>
        <v>0</v>
      </c>
      <c r="M26" s="33">
        <f t="shared" si="4"/>
        <v>206.79</v>
      </c>
      <c r="Q26" s="5"/>
      <c r="U26" s="34"/>
      <c r="Y26" s="41"/>
    </row>
    <row r="27" spans="1:383" ht="31.2" customHeight="1" x14ac:dyDescent="0.3">
      <c r="A27" s="36">
        <v>14</v>
      </c>
      <c r="B27" s="37">
        <v>270040</v>
      </c>
      <c r="C27" s="38" t="s">
        <v>28</v>
      </c>
      <c r="D27" s="39">
        <v>17413</v>
      </c>
      <c r="E27" s="27">
        <v>10158</v>
      </c>
      <c r="F27" s="27">
        <v>10927</v>
      </c>
      <c r="G27" s="28">
        <f t="shared" si="0"/>
        <v>107.6</v>
      </c>
      <c r="H27" s="29">
        <f t="shared" si="1"/>
        <v>100</v>
      </c>
      <c r="I27" s="30">
        <f t="shared" si="2"/>
        <v>100</v>
      </c>
      <c r="J27" s="31">
        <v>127.62</v>
      </c>
      <c r="K27" s="32">
        <f t="shared" si="3"/>
        <v>127.62</v>
      </c>
      <c r="M27" s="33">
        <f t="shared" si="4"/>
        <v>0</v>
      </c>
      <c r="Q27" s="5"/>
      <c r="U27" s="34"/>
      <c r="Y27" s="41"/>
    </row>
    <row r="28" spans="1:383" ht="18.600000000000001" customHeight="1" x14ac:dyDescent="0.3">
      <c r="A28" s="36">
        <v>15</v>
      </c>
      <c r="B28" s="37">
        <v>270041</v>
      </c>
      <c r="C28" s="38" t="s">
        <v>29</v>
      </c>
      <c r="D28" s="39">
        <v>50000</v>
      </c>
      <c r="E28" s="27">
        <v>29167</v>
      </c>
      <c r="F28" s="27">
        <v>28772</v>
      </c>
      <c r="G28" s="28">
        <f t="shared" si="0"/>
        <v>98.6</v>
      </c>
      <c r="H28" s="29">
        <f t="shared" si="1"/>
        <v>100</v>
      </c>
      <c r="I28" s="30">
        <f t="shared" si="2"/>
        <v>100</v>
      </c>
      <c r="J28" s="31">
        <v>235.72</v>
      </c>
      <c r="K28" s="32">
        <f t="shared" si="3"/>
        <v>235.72</v>
      </c>
      <c r="M28" s="33">
        <f t="shared" si="4"/>
        <v>0</v>
      </c>
      <c r="Q28" s="5"/>
      <c r="U28" s="34"/>
      <c r="Y28" s="41"/>
    </row>
    <row r="29" spans="1:383" ht="21.6" customHeight="1" x14ac:dyDescent="0.3">
      <c r="A29" s="36">
        <v>16</v>
      </c>
      <c r="B29" s="37">
        <v>270044</v>
      </c>
      <c r="C29" s="38" t="s">
        <v>30</v>
      </c>
      <c r="D29" s="39">
        <v>1500.4705882352941</v>
      </c>
      <c r="E29" s="27">
        <v>875.27450980392155</v>
      </c>
      <c r="F29" s="27">
        <v>308</v>
      </c>
      <c r="G29" s="28">
        <f t="shared" si="0"/>
        <v>35.200000000000003</v>
      </c>
      <c r="H29" s="29">
        <f t="shared" si="1"/>
        <v>0</v>
      </c>
      <c r="I29" s="30">
        <f t="shared" si="2"/>
        <v>0</v>
      </c>
      <c r="J29" s="31">
        <v>30.76</v>
      </c>
      <c r="K29" s="32">
        <f t="shared" si="3"/>
        <v>0</v>
      </c>
      <c r="M29" s="33">
        <f t="shared" si="4"/>
        <v>30.76</v>
      </c>
      <c r="Q29" s="5"/>
      <c r="U29" s="34"/>
      <c r="Y29" s="41"/>
    </row>
    <row r="30" spans="1:383" ht="23.4" customHeight="1" x14ac:dyDescent="0.3">
      <c r="A30" s="36">
        <v>17</v>
      </c>
      <c r="B30" s="37">
        <v>270123</v>
      </c>
      <c r="C30" s="38" t="s">
        <v>31</v>
      </c>
      <c r="D30" s="39">
        <v>8950.2941176470595</v>
      </c>
      <c r="E30" s="27">
        <v>5221.411764705882</v>
      </c>
      <c r="F30" s="27">
        <v>3943</v>
      </c>
      <c r="G30" s="28">
        <f t="shared" si="0"/>
        <v>75.5</v>
      </c>
      <c r="H30" s="29">
        <f t="shared" si="1"/>
        <v>0</v>
      </c>
      <c r="I30" s="30">
        <f t="shared" si="2"/>
        <v>0</v>
      </c>
      <c r="J30" s="31">
        <v>23.83</v>
      </c>
      <c r="K30" s="32">
        <f t="shared" si="3"/>
        <v>0</v>
      </c>
      <c r="M30" s="33">
        <f t="shared" si="4"/>
        <v>23.83</v>
      </c>
      <c r="Q30" s="5"/>
      <c r="U30" s="34"/>
      <c r="Y30" s="41"/>
    </row>
    <row r="31" spans="1:383" ht="19.95" customHeight="1" x14ac:dyDescent="0.3">
      <c r="A31" s="36">
        <v>18</v>
      </c>
      <c r="B31" s="37">
        <v>270043</v>
      </c>
      <c r="C31" s="38" t="s">
        <v>32</v>
      </c>
      <c r="D31" s="39">
        <v>3991.1764705882351</v>
      </c>
      <c r="E31" s="27">
        <v>2328.2352941176468</v>
      </c>
      <c r="F31" s="27">
        <v>2712</v>
      </c>
      <c r="G31" s="28">
        <f t="shared" si="0"/>
        <v>116.5</v>
      </c>
      <c r="H31" s="29">
        <f t="shared" si="1"/>
        <v>100</v>
      </c>
      <c r="I31" s="30">
        <f t="shared" si="2"/>
        <v>100</v>
      </c>
      <c r="J31" s="31">
        <v>9.7200000000000006</v>
      </c>
      <c r="K31" s="32">
        <f t="shared" si="3"/>
        <v>9.7200000000000006</v>
      </c>
      <c r="M31" s="33">
        <f t="shared" si="4"/>
        <v>0</v>
      </c>
      <c r="Q31" s="5"/>
      <c r="U31" s="34"/>
      <c r="Y31" s="41"/>
    </row>
    <row r="32" spans="1:383" ht="18.600000000000001" customHeight="1" x14ac:dyDescent="0.3">
      <c r="A32" s="36">
        <v>19</v>
      </c>
      <c r="B32" s="37">
        <v>270108</v>
      </c>
      <c r="C32" s="38" t="s">
        <v>33</v>
      </c>
      <c r="D32" s="39">
        <v>3000</v>
      </c>
      <c r="E32" s="27">
        <v>1750</v>
      </c>
      <c r="F32" s="27">
        <v>2033</v>
      </c>
      <c r="G32" s="28">
        <f t="shared" si="0"/>
        <v>116.2</v>
      </c>
      <c r="H32" s="29">
        <f t="shared" si="1"/>
        <v>100</v>
      </c>
      <c r="I32" s="30">
        <f t="shared" si="2"/>
        <v>100</v>
      </c>
      <c r="J32" s="31">
        <v>16.059999999999999</v>
      </c>
      <c r="K32" s="32">
        <f t="shared" si="3"/>
        <v>16.059999999999999</v>
      </c>
      <c r="M32" s="33">
        <f t="shared" si="4"/>
        <v>0</v>
      </c>
      <c r="Q32" s="5"/>
      <c r="U32" s="34"/>
      <c r="Y32" s="41"/>
    </row>
    <row r="33" spans="1:25" ht="22.5" customHeight="1" x14ac:dyDescent="0.3">
      <c r="A33" s="36">
        <v>20</v>
      </c>
      <c r="B33" s="37">
        <v>270042</v>
      </c>
      <c r="C33" s="38" t="s">
        <v>61</v>
      </c>
      <c r="D33" s="39">
        <v>39999.882352941175</v>
      </c>
      <c r="E33" s="27">
        <v>23333.058823529413</v>
      </c>
      <c r="F33" s="27">
        <v>15511</v>
      </c>
      <c r="G33" s="28">
        <f t="shared" si="0"/>
        <v>66.5</v>
      </c>
      <c r="H33" s="29">
        <f t="shared" si="1"/>
        <v>0</v>
      </c>
      <c r="I33" s="30">
        <f t="shared" si="2"/>
        <v>0</v>
      </c>
      <c r="J33" s="31">
        <v>123.71</v>
      </c>
      <c r="K33" s="32">
        <f t="shared" si="3"/>
        <v>0</v>
      </c>
      <c r="M33" s="33">
        <f t="shared" si="4"/>
        <v>123.71</v>
      </c>
      <c r="Q33" s="5"/>
      <c r="U33" s="34"/>
      <c r="Y33" s="41"/>
    </row>
    <row r="34" spans="1:25" ht="22.5" customHeight="1" x14ac:dyDescent="0.3">
      <c r="A34" s="36">
        <v>21</v>
      </c>
      <c r="B34" s="37">
        <v>270098</v>
      </c>
      <c r="C34" s="38" t="s">
        <v>34</v>
      </c>
      <c r="D34" s="39">
        <v>30000</v>
      </c>
      <c r="E34" s="27">
        <v>17500</v>
      </c>
      <c r="F34" s="27">
        <v>17627</v>
      </c>
      <c r="G34" s="28">
        <f t="shared" si="0"/>
        <v>100.7</v>
      </c>
      <c r="H34" s="29">
        <f t="shared" si="1"/>
        <v>100</v>
      </c>
      <c r="I34" s="30">
        <f t="shared" si="2"/>
        <v>100</v>
      </c>
      <c r="J34" s="31">
        <v>79.06</v>
      </c>
      <c r="K34" s="32">
        <f t="shared" si="3"/>
        <v>79.06</v>
      </c>
      <c r="M34" s="33">
        <f t="shared" si="4"/>
        <v>0</v>
      </c>
      <c r="Q34" s="5"/>
      <c r="U34" s="34"/>
      <c r="Y34" s="41"/>
    </row>
    <row r="35" spans="1:25" ht="22.5" customHeight="1" x14ac:dyDescent="0.3">
      <c r="A35" s="36">
        <v>22</v>
      </c>
      <c r="B35" s="37">
        <v>270134</v>
      </c>
      <c r="C35" s="38" t="s">
        <v>35</v>
      </c>
      <c r="D35" s="39">
        <v>96999.823529411762</v>
      </c>
      <c r="E35" s="27">
        <v>56582.941176470587</v>
      </c>
      <c r="F35" s="27">
        <v>49094</v>
      </c>
      <c r="G35" s="28">
        <f t="shared" si="0"/>
        <v>86.8</v>
      </c>
      <c r="H35" s="29">
        <f t="shared" si="1"/>
        <v>85</v>
      </c>
      <c r="I35" s="30">
        <f t="shared" si="2"/>
        <v>85</v>
      </c>
      <c r="J35" s="31">
        <v>258.18</v>
      </c>
      <c r="K35" s="32">
        <f t="shared" si="3"/>
        <v>219.45</v>
      </c>
      <c r="M35" s="33">
        <f t="shared" si="4"/>
        <v>38.730000000000018</v>
      </c>
      <c r="Q35" s="5"/>
      <c r="U35" s="34"/>
      <c r="Y35" s="41"/>
    </row>
    <row r="36" spans="1:25" ht="18.75" customHeight="1" x14ac:dyDescent="0.3">
      <c r="A36" s="36">
        <v>23</v>
      </c>
      <c r="B36" s="37">
        <v>270155</v>
      </c>
      <c r="C36" s="38" t="s">
        <v>36</v>
      </c>
      <c r="D36" s="39">
        <v>23185.882352941175</v>
      </c>
      <c r="E36" s="27">
        <v>13525.058823529413</v>
      </c>
      <c r="F36" s="27">
        <v>11189</v>
      </c>
      <c r="G36" s="28">
        <f t="shared" si="0"/>
        <v>82.7</v>
      </c>
      <c r="H36" s="29">
        <f t="shared" si="1"/>
        <v>80</v>
      </c>
      <c r="I36" s="30">
        <f t="shared" si="2"/>
        <v>80</v>
      </c>
      <c r="J36" s="31">
        <f>VLOOKUP(C36,'[3]месяц 2019 (с июня)'!$C$9:$O$54,13)</f>
        <v>156.41</v>
      </c>
      <c r="K36" s="32">
        <f t="shared" si="3"/>
        <v>125.13</v>
      </c>
      <c r="M36" s="33">
        <f t="shared" si="4"/>
        <v>31.28</v>
      </c>
      <c r="Q36" s="5"/>
      <c r="U36" s="34"/>
      <c r="Y36" s="41"/>
    </row>
    <row r="37" spans="1:25" ht="27" customHeight="1" x14ac:dyDescent="0.3">
      <c r="A37" s="23">
        <v>24</v>
      </c>
      <c r="B37" s="24">
        <v>270168</v>
      </c>
      <c r="C37" s="25" t="s">
        <v>37</v>
      </c>
      <c r="D37" s="44">
        <v>24996.117647058825</v>
      </c>
      <c r="E37" s="27">
        <v>14581.411764705883</v>
      </c>
      <c r="F37" s="27">
        <v>16687</v>
      </c>
      <c r="G37" s="28">
        <f t="shared" si="0"/>
        <v>114.4</v>
      </c>
      <c r="H37" s="29">
        <f t="shared" si="1"/>
        <v>100</v>
      </c>
      <c r="I37" s="30">
        <f t="shared" si="2"/>
        <v>100</v>
      </c>
      <c r="J37" s="31">
        <v>235.01</v>
      </c>
      <c r="K37" s="32">
        <f t="shared" si="3"/>
        <v>235.01</v>
      </c>
      <c r="M37" s="33">
        <f t="shared" si="4"/>
        <v>0</v>
      </c>
      <c r="Q37" s="5"/>
      <c r="U37" s="34"/>
      <c r="Y37" s="41"/>
    </row>
    <row r="38" spans="1:25" ht="27" customHeight="1" x14ac:dyDescent="0.3">
      <c r="A38" s="36">
        <v>25</v>
      </c>
      <c r="B38" s="37">
        <v>270169</v>
      </c>
      <c r="C38" s="38" t="s">
        <v>38</v>
      </c>
      <c r="D38" s="42">
        <v>85900.176470588238</v>
      </c>
      <c r="E38" s="27">
        <v>50108.23529411765</v>
      </c>
      <c r="F38" s="27">
        <v>48792</v>
      </c>
      <c r="G38" s="28">
        <f t="shared" si="0"/>
        <v>97.4</v>
      </c>
      <c r="H38" s="29">
        <f t="shared" si="1"/>
        <v>85</v>
      </c>
      <c r="I38" s="30">
        <f t="shared" si="2"/>
        <v>85</v>
      </c>
      <c r="J38" s="31">
        <v>587.52</v>
      </c>
      <c r="K38" s="32">
        <f t="shared" si="3"/>
        <v>499.39</v>
      </c>
      <c r="M38" s="33">
        <f t="shared" si="4"/>
        <v>88.13</v>
      </c>
      <c r="Q38" s="5"/>
      <c r="U38" s="34"/>
      <c r="Y38" s="41"/>
    </row>
    <row r="39" spans="1:25" ht="25.2" customHeight="1" x14ac:dyDescent="0.3">
      <c r="A39" s="36">
        <v>26</v>
      </c>
      <c r="B39" s="37">
        <v>270087</v>
      </c>
      <c r="C39" s="38" t="s">
        <v>39</v>
      </c>
      <c r="D39" s="39">
        <v>22000.470588235294</v>
      </c>
      <c r="E39" s="27">
        <v>12833.235294117647</v>
      </c>
      <c r="F39" s="27">
        <v>9412</v>
      </c>
      <c r="G39" s="28">
        <f t="shared" si="0"/>
        <v>73.3</v>
      </c>
      <c r="H39" s="29">
        <f t="shared" si="1"/>
        <v>0</v>
      </c>
      <c r="I39" s="30">
        <f t="shared" si="2"/>
        <v>0</v>
      </c>
      <c r="J39" s="31">
        <v>210.5</v>
      </c>
      <c r="K39" s="32">
        <f t="shared" si="3"/>
        <v>0</v>
      </c>
      <c r="M39" s="33">
        <f t="shared" si="4"/>
        <v>210.5</v>
      </c>
      <c r="Q39" s="5"/>
      <c r="U39" s="34"/>
      <c r="Y39" s="41"/>
    </row>
    <row r="40" spans="1:25" ht="26.4" customHeight="1" x14ac:dyDescent="0.3">
      <c r="A40" s="36">
        <v>27</v>
      </c>
      <c r="B40" s="37">
        <v>270050</v>
      </c>
      <c r="C40" s="38" t="s">
        <v>40</v>
      </c>
      <c r="D40" s="39">
        <v>74349.529411764699</v>
      </c>
      <c r="E40" s="27">
        <v>43370.352941176468</v>
      </c>
      <c r="F40" s="27">
        <v>40719</v>
      </c>
      <c r="G40" s="28">
        <f t="shared" si="0"/>
        <v>93.9</v>
      </c>
      <c r="H40" s="29">
        <f t="shared" si="1"/>
        <v>85</v>
      </c>
      <c r="I40" s="30">
        <f t="shared" si="2"/>
        <v>85</v>
      </c>
      <c r="J40" s="31">
        <v>331.47</v>
      </c>
      <c r="K40" s="32">
        <f t="shared" si="3"/>
        <v>281.75</v>
      </c>
      <c r="M40" s="33">
        <f t="shared" si="4"/>
        <v>49.720000000000027</v>
      </c>
      <c r="Q40" s="5"/>
      <c r="U40" s="34"/>
      <c r="Y40" s="41"/>
    </row>
    <row r="41" spans="1:25" ht="27" customHeight="1" x14ac:dyDescent="0.3">
      <c r="A41" s="36">
        <v>28</v>
      </c>
      <c r="B41" s="37">
        <v>270051</v>
      </c>
      <c r="C41" s="38" t="s">
        <v>41</v>
      </c>
      <c r="D41" s="39">
        <v>47770.294117647063</v>
      </c>
      <c r="E41" s="27">
        <v>27865.882352941175</v>
      </c>
      <c r="F41" s="27">
        <v>26587</v>
      </c>
      <c r="G41" s="28">
        <f t="shared" si="0"/>
        <v>95.4</v>
      </c>
      <c r="H41" s="29">
        <f t="shared" si="1"/>
        <v>85</v>
      </c>
      <c r="I41" s="30">
        <f t="shared" si="2"/>
        <v>85</v>
      </c>
      <c r="J41" s="31">
        <v>157.59</v>
      </c>
      <c r="K41" s="32">
        <f t="shared" si="3"/>
        <v>133.94999999999999</v>
      </c>
      <c r="M41" s="33">
        <f t="shared" si="4"/>
        <v>23.640000000000015</v>
      </c>
      <c r="Q41" s="5"/>
      <c r="U41" s="34"/>
      <c r="Y41" s="41"/>
    </row>
    <row r="42" spans="1:25" ht="26.4" customHeight="1" x14ac:dyDescent="0.3">
      <c r="A42" s="36">
        <v>29</v>
      </c>
      <c r="B42" s="37">
        <v>270052</v>
      </c>
      <c r="C42" s="38" t="s">
        <v>42</v>
      </c>
      <c r="D42" s="39">
        <v>25000</v>
      </c>
      <c r="E42" s="27">
        <v>14583</v>
      </c>
      <c r="F42" s="27">
        <v>12071</v>
      </c>
      <c r="G42" s="28">
        <f t="shared" si="0"/>
        <v>82.8</v>
      </c>
      <c r="H42" s="29">
        <f t="shared" si="1"/>
        <v>80</v>
      </c>
      <c r="I42" s="30">
        <f t="shared" si="2"/>
        <v>80</v>
      </c>
      <c r="J42" s="31">
        <v>162.88</v>
      </c>
      <c r="K42" s="32">
        <f t="shared" si="3"/>
        <v>130.30000000000001</v>
      </c>
      <c r="M42" s="33">
        <f t="shared" si="4"/>
        <v>32.579999999999984</v>
      </c>
      <c r="Q42" s="5"/>
      <c r="U42" s="34"/>
      <c r="Y42" s="41"/>
    </row>
    <row r="43" spans="1:25" ht="26.4" customHeight="1" x14ac:dyDescent="0.3">
      <c r="A43" s="36">
        <v>30</v>
      </c>
      <c r="B43" s="37">
        <v>270053</v>
      </c>
      <c r="C43" s="40" t="s">
        <v>43</v>
      </c>
      <c r="D43" s="42">
        <v>100000</v>
      </c>
      <c r="E43" s="27">
        <v>58333</v>
      </c>
      <c r="F43" s="27">
        <v>53074</v>
      </c>
      <c r="G43" s="28">
        <f t="shared" si="0"/>
        <v>91</v>
      </c>
      <c r="H43" s="29">
        <f t="shared" si="1"/>
        <v>85</v>
      </c>
      <c r="I43" s="30">
        <f t="shared" si="2"/>
        <v>85</v>
      </c>
      <c r="J43" s="31">
        <f>VLOOKUP(C43,'[3]месяц 2019 (с июня)'!$C$9:$O$54,13)</f>
        <v>284.81</v>
      </c>
      <c r="K43" s="32">
        <f t="shared" si="3"/>
        <v>242.09</v>
      </c>
      <c r="M43" s="33">
        <f t="shared" si="4"/>
        <v>42.72</v>
      </c>
      <c r="Q43" s="5"/>
      <c r="U43" s="34"/>
      <c r="Y43" s="41"/>
    </row>
    <row r="44" spans="1:25" ht="29.4" customHeight="1" x14ac:dyDescent="0.3">
      <c r="A44" s="36">
        <v>31</v>
      </c>
      <c r="B44" s="37">
        <v>270047</v>
      </c>
      <c r="C44" s="40" t="s">
        <v>44</v>
      </c>
      <c r="D44" s="39">
        <v>25000</v>
      </c>
      <c r="E44" s="27">
        <v>14583.333333333334</v>
      </c>
      <c r="F44" s="27">
        <v>14081</v>
      </c>
      <c r="G44" s="28">
        <f t="shared" si="0"/>
        <v>96.6</v>
      </c>
      <c r="H44" s="29">
        <f t="shared" si="1"/>
        <v>85</v>
      </c>
      <c r="I44" s="30">
        <f t="shared" si="2"/>
        <v>85</v>
      </c>
      <c r="J44" s="31">
        <f>VLOOKUP(C44,'[3]месяц 2019 (с июня)'!$C$9:$O$54,13)</f>
        <v>139.85</v>
      </c>
      <c r="K44" s="32">
        <f t="shared" si="3"/>
        <v>118.87</v>
      </c>
      <c r="M44" s="33">
        <f t="shared" si="4"/>
        <v>20.97999999999999</v>
      </c>
      <c r="Q44" s="5"/>
      <c r="U44" s="34"/>
      <c r="Y44" s="41"/>
    </row>
    <row r="45" spans="1:25" ht="27.6" customHeight="1" x14ac:dyDescent="0.3">
      <c r="A45" s="36">
        <v>32</v>
      </c>
      <c r="B45" s="37">
        <v>270056</v>
      </c>
      <c r="C45" s="38" t="s">
        <v>45</v>
      </c>
      <c r="D45" s="39">
        <v>65200</v>
      </c>
      <c r="E45" s="27">
        <v>38033</v>
      </c>
      <c r="F45" s="27">
        <v>38965</v>
      </c>
      <c r="G45" s="28">
        <f t="shared" si="0"/>
        <v>102.5</v>
      </c>
      <c r="H45" s="29">
        <f t="shared" si="1"/>
        <v>100</v>
      </c>
      <c r="I45" s="30">
        <f t="shared" si="2"/>
        <v>100</v>
      </c>
      <c r="J45" s="31">
        <f>VLOOKUP(C45,'[3]месяц 2019 (с июня)'!$C$9:$O$54,13)</f>
        <v>413.64</v>
      </c>
      <c r="K45" s="32">
        <f t="shared" si="3"/>
        <v>413.64</v>
      </c>
      <c r="M45" s="33">
        <f t="shared" si="4"/>
        <v>0</v>
      </c>
      <c r="Q45" s="5"/>
      <c r="U45" s="34"/>
      <c r="Y45" s="41"/>
    </row>
    <row r="46" spans="1:25" ht="24" customHeight="1" x14ac:dyDescent="0.3">
      <c r="A46" s="36">
        <v>33</v>
      </c>
      <c r="B46" s="37">
        <v>270057</v>
      </c>
      <c r="C46" s="38" t="s">
        <v>46</v>
      </c>
      <c r="D46" s="39">
        <v>14006.470588235294</v>
      </c>
      <c r="E46" s="27">
        <v>8170.2352941176468</v>
      </c>
      <c r="F46" s="27">
        <v>8768</v>
      </c>
      <c r="G46" s="28">
        <f t="shared" si="0"/>
        <v>107.3</v>
      </c>
      <c r="H46" s="29">
        <f t="shared" si="1"/>
        <v>100</v>
      </c>
      <c r="I46" s="30">
        <f t="shared" si="2"/>
        <v>100</v>
      </c>
      <c r="J46" s="31">
        <v>84.13</v>
      </c>
      <c r="K46" s="32">
        <f t="shared" si="3"/>
        <v>84.13</v>
      </c>
      <c r="M46" s="33">
        <f t="shared" si="4"/>
        <v>0</v>
      </c>
      <c r="Q46" s="5"/>
      <c r="U46" s="34"/>
      <c r="Y46" s="41"/>
    </row>
    <row r="47" spans="1:25" ht="25.95" customHeight="1" x14ac:dyDescent="0.3">
      <c r="A47" s="36">
        <v>34</v>
      </c>
      <c r="B47" s="37">
        <v>270060</v>
      </c>
      <c r="C47" s="38" t="s">
        <v>47</v>
      </c>
      <c r="D47" s="39">
        <v>11241.764705882353</v>
      </c>
      <c r="E47" s="27">
        <v>6557.7254901960778</v>
      </c>
      <c r="F47" s="27">
        <v>6602</v>
      </c>
      <c r="G47" s="28">
        <f t="shared" si="0"/>
        <v>100.7</v>
      </c>
      <c r="H47" s="29">
        <f t="shared" si="1"/>
        <v>100</v>
      </c>
      <c r="I47" s="30">
        <f t="shared" si="2"/>
        <v>100</v>
      </c>
      <c r="J47" s="31">
        <v>27.84</v>
      </c>
      <c r="K47" s="32">
        <f t="shared" si="3"/>
        <v>27.84</v>
      </c>
      <c r="M47" s="33">
        <f t="shared" si="4"/>
        <v>0</v>
      </c>
      <c r="Q47" s="5"/>
      <c r="U47" s="34"/>
      <c r="Y47" s="41"/>
    </row>
    <row r="48" spans="1:25" ht="27.6" customHeight="1" x14ac:dyDescent="0.3">
      <c r="A48" s="36">
        <v>35</v>
      </c>
      <c r="B48" s="37">
        <v>270146</v>
      </c>
      <c r="C48" s="38" t="s">
        <v>48</v>
      </c>
      <c r="D48" s="39">
        <v>46399.882352941175</v>
      </c>
      <c r="E48" s="27">
        <v>27067.058823529413</v>
      </c>
      <c r="F48" s="27">
        <v>25850</v>
      </c>
      <c r="G48" s="28">
        <f t="shared" si="0"/>
        <v>95.5</v>
      </c>
      <c r="H48" s="29">
        <f t="shared" si="1"/>
        <v>85</v>
      </c>
      <c r="I48" s="30">
        <f t="shared" si="2"/>
        <v>85</v>
      </c>
      <c r="J48" s="31">
        <f>VLOOKUP(C48,'[3]месяц 2019 (с июня)'!$C$9:$O$54,13)</f>
        <v>340.23</v>
      </c>
      <c r="K48" s="32">
        <f t="shared" si="3"/>
        <v>289.2</v>
      </c>
      <c r="M48" s="33">
        <f t="shared" si="4"/>
        <v>51.03000000000003</v>
      </c>
      <c r="Q48" s="5"/>
      <c r="U48" s="34"/>
      <c r="Y48" s="41"/>
    </row>
    <row r="49" spans="1:383" ht="27" customHeight="1" x14ac:dyDescent="0.3">
      <c r="A49" s="36">
        <v>36</v>
      </c>
      <c r="B49" s="37">
        <v>270147</v>
      </c>
      <c r="C49" s="38" t="s">
        <v>49</v>
      </c>
      <c r="D49" s="39">
        <v>73999.705882352937</v>
      </c>
      <c r="E49" s="27">
        <v>43166.411764705881</v>
      </c>
      <c r="F49" s="27">
        <v>37203</v>
      </c>
      <c r="G49" s="28">
        <f t="shared" si="0"/>
        <v>86.2</v>
      </c>
      <c r="H49" s="29">
        <f t="shared" si="1"/>
        <v>85</v>
      </c>
      <c r="I49" s="30">
        <f t="shared" si="2"/>
        <v>85</v>
      </c>
      <c r="J49" s="31">
        <v>481.64</v>
      </c>
      <c r="K49" s="32">
        <f t="shared" si="3"/>
        <v>409.39</v>
      </c>
      <c r="M49" s="33">
        <f t="shared" si="4"/>
        <v>72.25</v>
      </c>
      <c r="Q49" s="5"/>
      <c r="U49" s="34"/>
      <c r="Y49" s="41"/>
    </row>
    <row r="50" spans="1:383" ht="29.4" customHeight="1" x14ac:dyDescent="0.3">
      <c r="A50" s="36">
        <v>37</v>
      </c>
      <c r="B50" s="37">
        <v>270068</v>
      </c>
      <c r="C50" s="38" t="s">
        <v>50</v>
      </c>
      <c r="D50" s="39">
        <v>40000.117647058825</v>
      </c>
      <c r="E50" s="27">
        <v>23333.117647058825</v>
      </c>
      <c r="F50" s="27">
        <v>19572</v>
      </c>
      <c r="G50" s="28">
        <f t="shared" si="0"/>
        <v>83.9</v>
      </c>
      <c r="H50" s="29">
        <f t="shared" si="1"/>
        <v>80</v>
      </c>
      <c r="I50" s="30">
        <f t="shared" si="2"/>
        <v>80</v>
      </c>
      <c r="J50" s="31">
        <v>309.74</v>
      </c>
      <c r="K50" s="32">
        <f t="shared" si="3"/>
        <v>247.79</v>
      </c>
      <c r="M50" s="33">
        <f t="shared" si="4"/>
        <v>61.950000000000017</v>
      </c>
      <c r="Q50" s="5"/>
      <c r="U50" s="34"/>
      <c r="Y50" s="41"/>
    </row>
    <row r="51" spans="1:383" ht="21.6" customHeight="1" x14ac:dyDescent="0.3">
      <c r="A51" s="36">
        <v>38</v>
      </c>
      <c r="B51" s="37">
        <v>270069</v>
      </c>
      <c r="C51" s="38" t="s">
        <v>51</v>
      </c>
      <c r="D51" s="39">
        <v>6505.8823529411766</v>
      </c>
      <c r="E51" s="27">
        <v>3795.4705882352941</v>
      </c>
      <c r="F51" s="27">
        <v>3802</v>
      </c>
      <c r="G51" s="28">
        <f t="shared" si="0"/>
        <v>100.2</v>
      </c>
      <c r="H51" s="29">
        <f t="shared" si="1"/>
        <v>100</v>
      </c>
      <c r="I51" s="30">
        <f t="shared" si="2"/>
        <v>100</v>
      </c>
      <c r="J51" s="31">
        <v>35.950000000000003</v>
      </c>
      <c r="K51" s="32">
        <f t="shared" si="3"/>
        <v>35.950000000000003</v>
      </c>
      <c r="M51" s="33">
        <f t="shared" si="4"/>
        <v>0</v>
      </c>
      <c r="Q51" s="5"/>
      <c r="U51" s="34"/>
      <c r="Y51" s="41"/>
    </row>
    <row r="52" spans="1:383" ht="25.95" customHeight="1" x14ac:dyDescent="0.3">
      <c r="A52" s="36">
        <v>39</v>
      </c>
      <c r="B52" s="37">
        <v>270091</v>
      </c>
      <c r="C52" s="38" t="s">
        <v>52</v>
      </c>
      <c r="D52" s="39">
        <v>70464.705882352937</v>
      </c>
      <c r="E52" s="27">
        <v>41104.705882352944</v>
      </c>
      <c r="F52" s="27">
        <v>40949</v>
      </c>
      <c r="G52" s="28">
        <f t="shared" si="0"/>
        <v>99.6</v>
      </c>
      <c r="H52" s="29">
        <f t="shared" si="1"/>
        <v>100</v>
      </c>
      <c r="I52" s="30">
        <f t="shared" si="2"/>
        <v>100</v>
      </c>
      <c r="J52" s="31">
        <v>367.1</v>
      </c>
      <c r="K52" s="32">
        <f t="shared" si="3"/>
        <v>367.1</v>
      </c>
      <c r="M52" s="33">
        <f t="shared" si="4"/>
        <v>0</v>
      </c>
      <c r="Q52" s="5"/>
      <c r="U52" s="34"/>
      <c r="Y52" s="41"/>
    </row>
    <row r="53" spans="1:383" ht="27.6" customHeight="1" x14ac:dyDescent="0.3">
      <c r="A53" s="36">
        <v>40</v>
      </c>
      <c r="B53" s="37">
        <v>270156</v>
      </c>
      <c r="C53" s="38" t="s">
        <v>53</v>
      </c>
      <c r="D53" s="39">
        <v>25017.647058823532</v>
      </c>
      <c r="E53" s="27">
        <v>14593.588235294117</v>
      </c>
      <c r="F53" s="27">
        <v>13956</v>
      </c>
      <c r="G53" s="28">
        <f t="shared" si="0"/>
        <v>95.6</v>
      </c>
      <c r="H53" s="29">
        <f t="shared" si="1"/>
        <v>85</v>
      </c>
      <c r="I53" s="30">
        <f t="shared" si="2"/>
        <v>85</v>
      </c>
      <c r="J53" s="31">
        <v>199.1</v>
      </c>
      <c r="K53" s="32">
        <f t="shared" si="3"/>
        <v>169.24</v>
      </c>
      <c r="M53" s="33">
        <f t="shared" si="4"/>
        <v>29.859999999999985</v>
      </c>
      <c r="Q53" s="5"/>
      <c r="U53" s="34"/>
      <c r="Y53" s="41"/>
    </row>
    <row r="54" spans="1:383" ht="26.4" customHeight="1" x14ac:dyDescent="0.3">
      <c r="A54" s="36">
        <v>41</v>
      </c>
      <c r="B54" s="37">
        <v>270088</v>
      </c>
      <c r="C54" s="38" t="s">
        <v>54</v>
      </c>
      <c r="D54" s="39">
        <f>28176.4705882353</f>
        <v>28176.470588235301</v>
      </c>
      <c r="E54" s="27">
        <f>D54/12*7</f>
        <v>16436.274509803923</v>
      </c>
      <c r="F54" s="27">
        <v>11301</v>
      </c>
      <c r="G54" s="28">
        <f t="shared" si="0"/>
        <v>68.8</v>
      </c>
      <c r="H54" s="29">
        <f t="shared" si="1"/>
        <v>0</v>
      </c>
      <c r="I54" s="30">
        <f t="shared" si="2"/>
        <v>0</v>
      </c>
      <c r="J54" s="31">
        <v>552.13</v>
      </c>
      <c r="K54" s="32">
        <f t="shared" si="3"/>
        <v>0</v>
      </c>
      <c r="M54" s="33">
        <f t="shared" si="4"/>
        <v>552.13</v>
      </c>
      <c r="Q54" s="5"/>
      <c r="U54" s="34"/>
      <c r="Y54" s="41"/>
    </row>
    <row r="55" spans="1:383" ht="25.2" customHeight="1" x14ac:dyDescent="0.3">
      <c r="A55" s="36">
        <v>42</v>
      </c>
      <c r="B55" s="37">
        <v>270170</v>
      </c>
      <c r="C55" s="38" t="s">
        <v>55</v>
      </c>
      <c r="D55" s="42">
        <v>35000.411764705881</v>
      </c>
      <c r="E55" s="27">
        <v>20416.529411764706</v>
      </c>
      <c r="F55" s="27">
        <v>16960</v>
      </c>
      <c r="G55" s="28">
        <f t="shared" si="0"/>
        <v>83.1</v>
      </c>
      <c r="H55" s="29">
        <f t="shared" si="1"/>
        <v>80</v>
      </c>
      <c r="I55" s="30">
        <f t="shared" si="2"/>
        <v>80</v>
      </c>
      <c r="J55" s="31">
        <v>351.72</v>
      </c>
      <c r="K55" s="32">
        <f t="shared" si="3"/>
        <v>281.38</v>
      </c>
      <c r="M55" s="33">
        <f t="shared" si="4"/>
        <v>70.340000000000032</v>
      </c>
      <c r="Q55" s="5"/>
      <c r="U55" s="34"/>
      <c r="Y55" s="41"/>
    </row>
    <row r="56" spans="1:383" ht="26.4" customHeight="1" x14ac:dyDescent="0.3">
      <c r="A56" s="36">
        <v>43</v>
      </c>
      <c r="B56" s="37">
        <v>270171</v>
      </c>
      <c r="C56" s="38" t="s">
        <v>56</v>
      </c>
      <c r="D56" s="42">
        <v>21999.764705882353</v>
      </c>
      <c r="E56" s="27">
        <v>12833.235294117647</v>
      </c>
      <c r="F56" s="27">
        <v>11761</v>
      </c>
      <c r="G56" s="28">
        <f t="shared" si="0"/>
        <v>91.6</v>
      </c>
      <c r="H56" s="29">
        <f t="shared" si="1"/>
        <v>85</v>
      </c>
      <c r="I56" s="30">
        <f t="shared" si="2"/>
        <v>85</v>
      </c>
      <c r="J56" s="31">
        <v>329.58</v>
      </c>
      <c r="K56" s="32">
        <f t="shared" si="3"/>
        <v>280.14</v>
      </c>
      <c r="M56" s="33">
        <f t="shared" si="4"/>
        <v>49.44</v>
      </c>
      <c r="Q56" s="5"/>
      <c r="U56" s="34"/>
      <c r="Y56" s="41"/>
    </row>
    <row r="57" spans="1:383" ht="28.2" customHeight="1" x14ac:dyDescent="0.3">
      <c r="A57" s="36">
        <v>44</v>
      </c>
      <c r="B57" s="37">
        <v>270095</v>
      </c>
      <c r="C57" s="38" t="s">
        <v>57</v>
      </c>
      <c r="D57" s="39">
        <v>2288.2352941176468</v>
      </c>
      <c r="E57" s="27">
        <v>1334.7647058823529</v>
      </c>
      <c r="F57" s="27">
        <v>937</v>
      </c>
      <c r="G57" s="28">
        <f t="shared" si="0"/>
        <v>70.2</v>
      </c>
      <c r="H57" s="29">
        <f t="shared" si="1"/>
        <v>0</v>
      </c>
      <c r="I57" s="30">
        <f t="shared" si="2"/>
        <v>0</v>
      </c>
      <c r="J57" s="31">
        <f>VLOOKUP(C57,'[3]месяц 2019 (с июня)'!$C$9:$O$54,13)</f>
        <v>89.46</v>
      </c>
      <c r="K57" s="32">
        <f t="shared" si="3"/>
        <v>0</v>
      </c>
      <c r="M57" s="33">
        <f t="shared" si="4"/>
        <v>89.46</v>
      </c>
      <c r="Q57" s="5"/>
      <c r="U57" s="34"/>
      <c r="Y57" s="41"/>
    </row>
    <row r="58" spans="1:383" ht="29.4" customHeight="1" x14ac:dyDescent="0.3">
      <c r="A58" s="36">
        <f>A57+1</f>
        <v>45</v>
      </c>
      <c r="B58" s="37">
        <v>270065</v>
      </c>
      <c r="C58" s="38" t="s">
        <v>58</v>
      </c>
      <c r="D58" s="42">
        <v>4500</v>
      </c>
      <c r="E58" s="27">
        <v>2625.2941176470586</v>
      </c>
      <c r="F58" s="27">
        <v>1990</v>
      </c>
      <c r="G58" s="28">
        <f t="shared" si="0"/>
        <v>75.8</v>
      </c>
      <c r="H58" s="29">
        <f t="shared" si="1"/>
        <v>0</v>
      </c>
      <c r="I58" s="30">
        <f t="shared" si="2"/>
        <v>0</v>
      </c>
      <c r="J58" s="31">
        <v>87.8</v>
      </c>
      <c r="K58" s="32">
        <f t="shared" si="3"/>
        <v>0</v>
      </c>
      <c r="L58" s="5"/>
      <c r="M58" s="33">
        <f t="shared" si="4"/>
        <v>87.8</v>
      </c>
      <c r="N58" s="5"/>
      <c r="O58" s="5"/>
      <c r="P58" s="5"/>
      <c r="Q58" s="5"/>
      <c r="S58" s="5"/>
      <c r="T58" s="5"/>
      <c r="U58" s="34"/>
      <c r="V58" s="5"/>
      <c r="W58" s="5"/>
      <c r="X58" s="5"/>
      <c r="Y58" s="3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  <c r="IW58" s="5"/>
      <c r="IX58" s="5"/>
      <c r="IY58" s="5"/>
      <c r="IZ58" s="5"/>
      <c r="JA58" s="5"/>
      <c r="JB58" s="5"/>
      <c r="JC58" s="5"/>
      <c r="JD58" s="5"/>
      <c r="JE58" s="5"/>
      <c r="JF58" s="5"/>
      <c r="JG58" s="5"/>
      <c r="JH58" s="5"/>
      <c r="JI58" s="5"/>
      <c r="JJ58" s="5"/>
      <c r="JK58" s="5"/>
      <c r="JL58" s="5"/>
      <c r="JM58" s="5"/>
      <c r="JN58" s="5"/>
      <c r="JO58" s="5"/>
      <c r="JP58" s="5"/>
      <c r="JQ58" s="5"/>
      <c r="JR58" s="5"/>
      <c r="JS58" s="5"/>
      <c r="JT58" s="5"/>
      <c r="JU58" s="5"/>
      <c r="JV58" s="5"/>
      <c r="JW58" s="5"/>
      <c r="JX58" s="5"/>
      <c r="JY58" s="5"/>
      <c r="JZ58" s="5"/>
      <c r="KA58" s="5"/>
      <c r="KB58" s="5"/>
      <c r="KC58" s="5"/>
      <c r="KD58" s="5"/>
      <c r="KE58" s="5"/>
      <c r="KF58" s="5"/>
      <c r="KG58" s="5"/>
      <c r="KH58" s="5"/>
      <c r="KI58" s="5"/>
      <c r="KJ58" s="5"/>
      <c r="KK58" s="5"/>
      <c r="KL58" s="5"/>
      <c r="KM58" s="5"/>
      <c r="KN58" s="5"/>
      <c r="KO58" s="5"/>
      <c r="KP58" s="5"/>
      <c r="KQ58" s="5"/>
      <c r="KR58" s="5"/>
      <c r="KS58" s="5"/>
      <c r="KT58" s="5"/>
      <c r="KU58" s="5"/>
      <c r="KV58" s="5"/>
      <c r="KW58" s="5"/>
      <c r="KX58" s="5"/>
      <c r="KY58" s="5"/>
      <c r="KZ58" s="5"/>
      <c r="LA58" s="5"/>
      <c r="LB58" s="5"/>
      <c r="LC58" s="5"/>
      <c r="LD58" s="5"/>
      <c r="LE58" s="5"/>
      <c r="LF58" s="5"/>
      <c r="LG58" s="5"/>
      <c r="LH58" s="5"/>
      <c r="LI58" s="5"/>
      <c r="LJ58" s="5"/>
      <c r="LK58" s="5"/>
      <c r="LL58" s="5"/>
      <c r="LM58" s="5"/>
      <c r="LN58" s="5"/>
      <c r="LO58" s="5"/>
      <c r="LP58" s="5"/>
      <c r="LQ58" s="5"/>
      <c r="LR58" s="5"/>
      <c r="LS58" s="5"/>
      <c r="LT58" s="5"/>
      <c r="LU58" s="5"/>
      <c r="LV58" s="5"/>
      <c r="LW58" s="5"/>
      <c r="LX58" s="5"/>
      <c r="LY58" s="5"/>
      <c r="LZ58" s="5"/>
      <c r="MA58" s="5"/>
      <c r="MB58" s="5"/>
      <c r="MC58" s="5"/>
      <c r="MD58" s="5"/>
      <c r="ME58" s="5"/>
      <c r="MF58" s="5"/>
      <c r="MG58" s="5"/>
      <c r="MH58" s="5"/>
      <c r="MI58" s="5"/>
      <c r="MJ58" s="5"/>
      <c r="MK58" s="5"/>
      <c r="ML58" s="5"/>
      <c r="MM58" s="5"/>
      <c r="MN58" s="5"/>
      <c r="MO58" s="5"/>
      <c r="MP58" s="5"/>
      <c r="MQ58" s="5"/>
      <c r="MR58" s="5"/>
      <c r="MS58" s="5"/>
      <c r="MT58" s="5"/>
      <c r="MU58" s="5"/>
      <c r="MV58" s="5"/>
      <c r="MW58" s="5"/>
      <c r="MX58" s="5"/>
      <c r="MY58" s="5"/>
      <c r="MZ58" s="5"/>
      <c r="NA58" s="5"/>
      <c r="NB58" s="5"/>
      <c r="NC58" s="5"/>
      <c r="ND58" s="5"/>
      <c r="NE58" s="5"/>
      <c r="NF58" s="5"/>
      <c r="NG58" s="5"/>
      <c r="NH58" s="5"/>
      <c r="NI58" s="5"/>
      <c r="NJ58" s="5"/>
      <c r="NK58" s="5"/>
      <c r="NL58" s="5"/>
      <c r="NM58" s="5"/>
      <c r="NN58" s="5"/>
      <c r="NO58" s="5"/>
      <c r="NP58" s="5"/>
      <c r="NQ58" s="5"/>
      <c r="NR58" s="5"/>
      <c r="NS58" s="5"/>
    </row>
    <row r="59" spans="1:383" ht="25.95" customHeight="1" thickBot="1" x14ac:dyDescent="0.35">
      <c r="A59" s="45">
        <f>A58+1</f>
        <v>46</v>
      </c>
      <c r="B59" s="46">
        <v>270089</v>
      </c>
      <c r="C59" s="47" t="s">
        <v>59</v>
      </c>
      <c r="D59" s="48">
        <v>12852.941176470587</v>
      </c>
      <c r="E59" s="27">
        <v>7497.5882352941171</v>
      </c>
      <c r="F59" s="27">
        <v>7634</v>
      </c>
      <c r="G59" s="28">
        <f t="shared" si="0"/>
        <v>101.8</v>
      </c>
      <c r="H59" s="29">
        <f t="shared" si="1"/>
        <v>100</v>
      </c>
      <c r="I59" s="49">
        <f t="shared" si="2"/>
        <v>100</v>
      </c>
      <c r="J59" s="31">
        <v>302.33999999999997</v>
      </c>
      <c r="K59" s="50">
        <f t="shared" si="3"/>
        <v>302.33999999999997</v>
      </c>
      <c r="L59" s="5"/>
      <c r="M59" s="33">
        <f t="shared" si="4"/>
        <v>0</v>
      </c>
      <c r="N59" s="5"/>
      <c r="O59" s="5"/>
      <c r="P59" s="5"/>
      <c r="Q59" s="5"/>
      <c r="S59" s="5"/>
      <c r="T59" s="5"/>
      <c r="U59" s="34"/>
      <c r="V59" s="5"/>
      <c r="W59" s="5"/>
      <c r="X59" s="5"/>
      <c r="Y59" s="3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  <c r="IW59" s="5"/>
      <c r="IX59" s="5"/>
      <c r="IY59" s="5"/>
      <c r="IZ59" s="5"/>
      <c r="JA59" s="5"/>
      <c r="JB59" s="5"/>
      <c r="JC59" s="5"/>
      <c r="JD59" s="5"/>
      <c r="JE59" s="5"/>
      <c r="JF59" s="5"/>
      <c r="JG59" s="5"/>
      <c r="JH59" s="5"/>
      <c r="JI59" s="5"/>
      <c r="JJ59" s="5"/>
      <c r="JK59" s="5"/>
      <c r="JL59" s="5"/>
      <c r="JM59" s="5"/>
      <c r="JN59" s="5"/>
      <c r="JO59" s="5"/>
      <c r="JP59" s="5"/>
      <c r="JQ59" s="5"/>
      <c r="JR59" s="5"/>
      <c r="JS59" s="5"/>
      <c r="JT59" s="5"/>
      <c r="JU59" s="5"/>
      <c r="JV59" s="5"/>
      <c r="JW59" s="5"/>
      <c r="JX59" s="5"/>
      <c r="JY59" s="5"/>
      <c r="JZ59" s="5"/>
      <c r="KA59" s="5"/>
      <c r="KB59" s="5"/>
      <c r="KC59" s="5"/>
      <c r="KD59" s="5"/>
      <c r="KE59" s="5"/>
      <c r="KF59" s="5"/>
      <c r="KG59" s="5"/>
      <c r="KH59" s="5"/>
      <c r="KI59" s="5"/>
      <c r="KJ59" s="5"/>
      <c r="KK59" s="5"/>
      <c r="KL59" s="5"/>
      <c r="KM59" s="5"/>
      <c r="KN59" s="5"/>
      <c r="KO59" s="5"/>
      <c r="KP59" s="5"/>
      <c r="KQ59" s="5"/>
      <c r="KR59" s="5"/>
      <c r="KS59" s="5"/>
      <c r="KT59" s="5"/>
      <c r="KU59" s="5"/>
      <c r="KV59" s="5"/>
      <c r="KW59" s="5"/>
      <c r="KX59" s="5"/>
      <c r="KY59" s="5"/>
      <c r="KZ59" s="5"/>
      <c r="LA59" s="5"/>
      <c r="LB59" s="5"/>
      <c r="LC59" s="5"/>
      <c r="LD59" s="5"/>
      <c r="LE59" s="5"/>
      <c r="LF59" s="5"/>
      <c r="LG59" s="5"/>
      <c r="LH59" s="5"/>
      <c r="LI59" s="5"/>
      <c r="LJ59" s="5"/>
      <c r="LK59" s="5"/>
      <c r="LL59" s="5"/>
      <c r="LM59" s="5"/>
      <c r="LN59" s="5"/>
      <c r="LO59" s="5"/>
      <c r="LP59" s="5"/>
      <c r="LQ59" s="5"/>
      <c r="LR59" s="5"/>
      <c r="LS59" s="5"/>
      <c r="LT59" s="5"/>
      <c r="LU59" s="5"/>
      <c r="LV59" s="5"/>
      <c r="LW59" s="5"/>
      <c r="LX59" s="5"/>
      <c r="LY59" s="5"/>
      <c r="LZ59" s="5"/>
      <c r="MA59" s="5"/>
      <c r="MB59" s="5"/>
      <c r="MC59" s="5"/>
      <c r="MD59" s="5"/>
      <c r="ME59" s="5"/>
      <c r="MF59" s="5"/>
      <c r="MG59" s="5"/>
      <c r="MH59" s="5"/>
      <c r="MI59" s="5"/>
      <c r="MJ59" s="5"/>
      <c r="MK59" s="5"/>
      <c r="ML59" s="5"/>
      <c r="MM59" s="5"/>
      <c r="MN59" s="5"/>
      <c r="MO59" s="5"/>
      <c r="MP59" s="5"/>
      <c r="MQ59" s="5"/>
      <c r="MR59" s="5"/>
      <c r="MS59" s="5"/>
      <c r="MT59" s="5"/>
      <c r="MU59" s="5"/>
      <c r="MV59" s="5"/>
      <c r="MW59" s="5"/>
      <c r="MX59" s="5"/>
      <c r="MY59" s="5"/>
      <c r="MZ59" s="5"/>
      <c r="NA59" s="5"/>
      <c r="NB59" s="5"/>
      <c r="NC59" s="5"/>
      <c r="ND59" s="5"/>
      <c r="NE59" s="5"/>
      <c r="NF59" s="5"/>
      <c r="NG59" s="5"/>
      <c r="NH59" s="5"/>
      <c r="NI59" s="5"/>
      <c r="NJ59" s="5"/>
      <c r="NK59" s="5"/>
      <c r="NL59" s="5"/>
      <c r="NM59" s="5"/>
      <c r="NN59" s="5"/>
      <c r="NO59" s="5"/>
      <c r="NP59" s="5"/>
      <c r="NQ59" s="5"/>
      <c r="NR59" s="5"/>
      <c r="NS59" s="5"/>
    </row>
    <row r="60" spans="1:383" s="60" customFormat="1" ht="24" customHeight="1" thickBot="1" x14ac:dyDescent="0.35">
      <c r="A60" s="51"/>
      <c r="B60" s="52"/>
      <c r="C60" s="53" t="s">
        <v>60</v>
      </c>
      <c r="D60" s="54">
        <f>SUM(D14:D59)</f>
        <v>1885260.7058823532</v>
      </c>
      <c r="E60" s="54">
        <f>SUM(E14:E59)</f>
        <v>1099382.6372549022</v>
      </c>
      <c r="F60" s="54">
        <f>SUM(F14:F59)</f>
        <v>1021613</v>
      </c>
      <c r="G60" s="55"/>
      <c r="H60" s="56"/>
      <c r="I60" s="57"/>
      <c r="J60" s="63">
        <f>SUM(J14:J59)</f>
        <v>10180.33</v>
      </c>
      <c r="K60" s="58">
        <f>SUM(K14:K59)</f>
        <v>7945.3400000000011</v>
      </c>
      <c r="L60" s="59"/>
      <c r="M60" s="58">
        <f>SUM(M14:M59)</f>
        <v>2234.9900000000002</v>
      </c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  <c r="CD60" s="59"/>
      <c r="CE60" s="59"/>
      <c r="CF60" s="59"/>
      <c r="CG60" s="59"/>
      <c r="CH60" s="59"/>
      <c r="CI60" s="59"/>
      <c r="CJ60" s="59"/>
      <c r="CK60" s="59"/>
      <c r="CL60" s="59"/>
      <c r="CM60" s="59"/>
      <c r="CN60" s="59"/>
      <c r="CO60" s="59"/>
      <c r="CP60" s="59"/>
      <c r="CQ60" s="59"/>
      <c r="CR60" s="59"/>
      <c r="CS60" s="59"/>
      <c r="CT60" s="59"/>
      <c r="CU60" s="59"/>
      <c r="CV60" s="59"/>
      <c r="CW60" s="59"/>
      <c r="CX60" s="59"/>
      <c r="CY60" s="59"/>
      <c r="CZ60" s="59"/>
      <c r="DA60" s="59"/>
      <c r="DB60" s="59"/>
      <c r="DC60" s="59"/>
      <c r="DD60" s="59"/>
      <c r="DE60" s="59"/>
      <c r="DF60" s="59"/>
      <c r="DG60" s="59"/>
      <c r="DH60" s="59"/>
      <c r="DI60" s="59"/>
      <c r="DJ60" s="59"/>
      <c r="DK60" s="59"/>
      <c r="DL60" s="59"/>
      <c r="DM60" s="59"/>
      <c r="DN60" s="59"/>
      <c r="DO60" s="59"/>
      <c r="DP60" s="59"/>
      <c r="DQ60" s="59"/>
      <c r="DR60" s="59"/>
      <c r="DS60" s="59"/>
      <c r="DT60" s="59"/>
      <c r="DU60" s="59"/>
      <c r="DV60" s="59"/>
      <c r="DW60" s="59"/>
      <c r="DX60" s="59"/>
      <c r="DY60" s="59"/>
      <c r="DZ60" s="59"/>
      <c r="EA60" s="59"/>
      <c r="EB60" s="59"/>
      <c r="EC60" s="59"/>
      <c r="ED60" s="59"/>
      <c r="EE60" s="59"/>
      <c r="EF60" s="59"/>
      <c r="EG60" s="59"/>
      <c r="EH60" s="59"/>
      <c r="EI60" s="59"/>
      <c r="EJ60" s="59"/>
      <c r="EK60" s="59"/>
      <c r="EL60" s="59"/>
      <c r="EM60" s="59"/>
      <c r="EN60" s="59"/>
      <c r="EO60" s="59"/>
      <c r="EP60" s="59"/>
      <c r="EQ60" s="59"/>
      <c r="ER60" s="59"/>
      <c r="ES60" s="59"/>
      <c r="ET60" s="59"/>
      <c r="EU60" s="59"/>
      <c r="EV60" s="59"/>
      <c r="EW60" s="59"/>
      <c r="EX60" s="59"/>
      <c r="EY60" s="59"/>
      <c r="EZ60" s="59"/>
      <c r="FA60" s="59"/>
      <c r="FB60" s="59"/>
      <c r="FC60" s="59"/>
      <c r="FD60" s="59"/>
      <c r="FE60" s="59"/>
      <c r="FF60" s="59"/>
      <c r="FG60" s="59"/>
      <c r="FH60" s="59"/>
      <c r="FI60" s="59"/>
      <c r="FJ60" s="59"/>
      <c r="FK60" s="59"/>
      <c r="FL60" s="59"/>
      <c r="FM60" s="59"/>
      <c r="FN60" s="59"/>
      <c r="FO60" s="59"/>
      <c r="FP60" s="59"/>
      <c r="FQ60" s="59"/>
      <c r="FR60" s="59"/>
      <c r="FS60" s="59"/>
      <c r="FT60" s="59"/>
      <c r="FU60" s="59"/>
      <c r="FV60" s="59"/>
      <c r="FW60" s="59"/>
      <c r="FX60" s="59"/>
      <c r="FY60" s="59"/>
      <c r="FZ60" s="59"/>
      <c r="GA60" s="59"/>
      <c r="GB60" s="59"/>
      <c r="GC60" s="59"/>
      <c r="GD60" s="59"/>
      <c r="GE60" s="59"/>
      <c r="GF60" s="59"/>
      <c r="GG60" s="59"/>
      <c r="GH60" s="59"/>
      <c r="GI60" s="59"/>
      <c r="GJ60" s="59"/>
      <c r="GK60" s="59"/>
      <c r="GL60" s="59"/>
      <c r="GM60" s="59"/>
      <c r="GN60" s="59"/>
      <c r="GO60" s="59"/>
      <c r="GP60" s="59"/>
      <c r="GQ60" s="59"/>
      <c r="GR60" s="59"/>
      <c r="GS60" s="59"/>
      <c r="GT60" s="59"/>
      <c r="GU60" s="59"/>
      <c r="GV60" s="59"/>
      <c r="GW60" s="59"/>
      <c r="GX60" s="59"/>
      <c r="GY60" s="59"/>
      <c r="GZ60" s="59"/>
      <c r="HA60" s="59"/>
      <c r="HB60" s="59"/>
      <c r="HC60" s="59"/>
      <c r="HD60" s="59"/>
      <c r="HE60" s="59"/>
      <c r="HF60" s="59"/>
      <c r="HG60" s="59"/>
      <c r="HH60" s="59"/>
      <c r="HI60" s="59"/>
      <c r="HJ60" s="59"/>
      <c r="HK60" s="59"/>
      <c r="HL60" s="59"/>
      <c r="HM60" s="59"/>
      <c r="HN60" s="59"/>
      <c r="HO60" s="59"/>
      <c r="HP60" s="59"/>
      <c r="HQ60" s="59"/>
      <c r="HR60" s="59"/>
      <c r="HS60" s="59"/>
      <c r="HT60" s="59"/>
      <c r="HU60" s="59"/>
      <c r="HV60" s="59"/>
      <c r="HW60" s="59"/>
      <c r="HX60" s="59"/>
      <c r="HY60" s="59"/>
      <c r="HZ60" s="59"/>
      <c r="IA60" s="59"/>
      <c r="IB60" s="59"/>
      <c r="IC60" s="59"/>
      <c r="ID60" s="59"/>
      <c r="IE60" s="59"/>
      <c r="IF60" s="59"/>
      <c r="IG60" s="59"/>
      <c r="IH60" s="59"/>
      <c r="II60" s="59"/>
      <c r="IJ60" s="59"/>
      <c r="IK60" s="59"/>
      <c r="IL60" s="59"/>
      <c r="IM60" s="59"/>
      <c r="IN60" s="59"/>
      <c r="IO60" s="59"/>
      <c r="IP60" s="59"/>
      <c r="IQ60" s="59"/>
      <c r="IR60" s="59"/>
      <c r="IS60" s="59"/>
      <c r="IT60" s="59"/>
      <c r="IU60" s="59"/>
      <c r="IV60" s="59"/>
      <c r="IW60" s="59"/>
      <c r="IX60" s="59"/>
      <c r="IY60" s="59"/>
      <c r="IZ60" s="59"/>
      <c r="JA60" s="59"/>
      <c r="JB60" s="59"/>
      <c r="JC60" s="59"/>
      <c r="JD60" s="59"/>
      <c r="JE60" s="59"/>
      <c r="JF60" s="59"/>
      <c r="JG60" s="59"/>
      <c r="JH60" s="59"/>
      <c r="JI60" s="59"/>
      <c r="JJ60" s="59"/>
      <c r="JK60" s="59"/>
      <c r="JL60" s="59"/>
      <c r="JM60" s="59"/>
      <c r="JN60" s="59"/>
      <c r="JO60" s="59"/>
      <c r="JP60" s="59"/>
      <c r="JQ60" s="59"/>
      <c r="JR60" s="59"/>
      <c r="JS60" s="59"/>
      <c r="JT60" s="59"/>
      <c r="JU60" s="59"/>
      <c r="JV60" s="59"/>
      <c r="JW60" s="59"/>
      <c r="JX60" s="59"/>
      <c r="JY60" s="59"/>
      <c r="JZ60" s="59"/>
      <c r="KA60" s="59"/>
      <c r="KB60" s="59"/>
      <c r="KC60" s="59"/>
      <c r="KD60" s="59"/>
      <c r="KE60" s="59"/>
      <c r="KF60" s="59"/>
      <c r="KG60" s="59"/>
      <c r="KH60" s="59"/>
      <c r="KI60" s="59"/>
      <c r="KJ60" s="59"/>
      <c r="KK60" s="59"/>
      <c r="KL60" s="59"/>
      <c r="KM60" s="59"/>
      <c r="KN60" s="59"/>
      <c r="KO60" s="59"/>
      <c r="KP60" s="59"/>
      <c r="KQ60" s="59"/>
      <c r="KR60" s="59"/>
      <c r="KS60" s="59"/>
      <c r="KT60" s="59"/>
      <c r="KU60" s="59"/>
      <c r="KV60" s="59"/>
      <c r="KW60" s="59"/>
      <c r="KX60" s="59"/>
      <c r="KY60" s="59"/>
      <c r="KZ60" s="59"/>
      <c r="LA60" s="59"/>
      <c r="LB60" s="59"/>
      <c r="LC60" s="59"/>
      <c r="LD60" s="59"/>
      <c r="LE60" s="59"/>
      <c r="LF60" s="59"/>
      <c r="LG60" s="59"/>
      <c r="LH60" s="59"/>
      <c r="LI60" s="59"/>
      <c r="LJ60" s="59"/>
      <c r="LK60" s="59"/>
      <c r="LL60" s="59"/>
      <c r="LM60" s="59"/>
      <c r="LN60" s="59"/>
      <c r="LO60" s="59"/>
      <c r="LP60" s="59"/>
      <c r="LQ60" s="59"/>
      <c r="LR60" s="59"/>
      <c r="LS60" s="59"/>
      <c r="LT60" s="59"/>
      <c r="LU60" s="59"/>
      <c r="LV60" s="59"/>
      <c r="LW60" s="59"/>
      <c r="LX60" s="59"/>
      <c r="LY60" s="59"/>
      <c r="LZ60" s="59"/>
      <c r="MA60" s="59"/>
      <c r="MB60" s="59"/>
      <c r="MC60" s="59"/>
      <c r="MD60" s="59"/>
      <c r="ME60" s="59"/>
      <c r="MF60" s="59"/>
      <c r="MG60" s="59"/>
      <c r="MH60" s="59"/>
      <c r="MI60" s="59"/>
      <c r="MJ60" s="59"/>
      <c r="MK60" s="59"/>
      <c r="ML60" s="59"/>
      <c r="MM60" s="59"/>
      <c r="MN60" s="59"/>
      <c r="MO60" s="59"/>
      <c r="MP60" s="59"/>
      <c r="MQ60" s="59"/>
      <c r="MR60" s="59"/>
      <c r="MS60" s="59"/>
      <c r="MT60" s="59"/>
      <c r="MU60" s="59"/>
      <c r="MV60" s="59"/>
      <c r="MW60" s="59"/>
      <c r="MX60" s="59"/>
      <c r="MY60" s="59"/>
      <c r="MZ60" s="59"/>
      <c r="NA60" s="59"/>
      <c r="NB60" s="59"/>
      <c r="NC60" s="59"/>
      <c r="ND60" s="59"/>
      <c r="NE60" s="59"/>
      <c r="NF60" s="59"/>
      <c r="NG60" s="59"/>
      <c r="NH60" s="59"/>
      <c r="NI60" s="59"/>
      <c r="NJ60" s="59"/>
      <c r="NK60" s="59"/>
      <c r="NL60" s="59"/>
      <c r="NM60" s="59"/>
      <c r="NN60" s="59"/>
      <c r="NO60" s="59"/>
      <c r="NP60" s="59"/>
      <c r="NQ60" s="59"/>
      <c r="NR60" s="59"/>
      <c r="NS60" s="59"/>
    </row>
    <row r="62" spans="1:383" x14ac:dyDescent="0.3">
      <c r="K62" s="61"/>
    </row>
    <row r="63" spans="1:383" x14ac:dyDescent="0.3">
      <c r="K63" s="62"/>
    </row>
    <row r="64" spans="1:383" x14ac:dyDescent="0.3">
      <c r="K64" s="61"/>
    </row>
  </sheetData>
  <autoFilter ref="A13:K13"/>
  <mergeCells count="13">
    <mergeCell ref="A1:C4"/>
    <mergeCell ref="H1:K5"/>
    <mergeCell ref="H6:K6"/>
    <mergeCell ref="C7:K7"/>
    <mergeCell ref="A9:A12"/>
    <mergeCell ref="B9:B12"/>
    <mergeCell ref="C9:C12"/>
    <mergeCell ref="D9:H10"/>
    <mergeCell ref="I9:K9"/>
    <mergeCell ref="I10:I12"/>
    <mergeCell ref="J10:J12"/>
    <mergeCell ref="K10:K12"/>
    <mergeCell ref="D11:H11"/>
  </mergeCells>
  <pageMargins left="0.67" right="0.19685039370078741" top="0.31496062992125984" bottom="0.19685039370078741" header="0.15748031496062992" footer="0.11811023622047245"/>
  <pageSetup paperSize="9" scale="66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АПП август</vt:lpstr>
      <vt:lpstr>'ОЦЕНКА АПП август'!Заголовки_для_печати</vt:lpstr>
      <vt:lpstr>'ОЦЕНКА АПП август'!Область_печати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dcterms:created xsi:type="dcterms:W3CDTF">2019-09-27T05:36:26Z</dcterms:created>
  <dcterms:modified xsi:type="dcterms:W3CDTF">2019-09-30T05:43:59Z</dcterms:modified>
</cp:coreProperties>
</file>