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ВМП" sheetId="1" r:id="rId1"/>
  </sheets>
  <externalReferences>
    <externalReference r:id="rId2"/>
    <externalReference r:id="rId3"/>
  </externalReferences>
  <definedNames>
    <definedName name="_xlnm._FilterDatabase" localSheetId="0" hidden="1">ВМП!$A$7:$AR$57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>'[2]1D_Gorin'!#REF!</definedName>
    <definedName name="_xlnm.Print_Titles" localSheetId="0">ВМП!$A:$F,ВМП!$5:$7</definedName>
    <definedName name="_xlnm.Print_Area" localSheetId="0">ВМП!$A$1:$AN$57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AO57" i="1" l="1"/>
  <c r="AM57" i="1"/>
  <c r="AK57" i="1"/>
  <c r="AI57" i="1"/>
  <c r="AG57" i="1"/>
  <c r="AE57" i="1"/>
  <c r="AC57" i="1"/>
  <c r="AA57" i="1"/>
  <c r="Y57" i="1"/>
  <c r="W57" i="1"/>
  <c r="S57" i="1"/>
  <c r="Q57" i="1"/>
  <c r="O57" i="1"/>
  <c r="M57" i="1"/>
  <c r="K57" i="1"/>
  <c r="I57" i="1"/>
  <c r="G57" i="1"/>
  <c r="AQ56" i="1"/>
  <c r="AB56" i="1"/>
  <c r="R56" i="1"/>
  <c r="L56" i="1"/>
  <c r="J56" i="1"/>
  <c r="F56" i="1"/>
  <c r="X56" i="1" s="1"/>
  <c r="AQ55" i="1"/>
  <c r="F55" i="1"/>
  <c r="AD55" i="1" s="1"/>
  <c r="AQ54" i="1"/>
  <c r="P54" i="1"/>
  <c r="F54" i="1"/>
  <c r="N54" i="1" s="1"/>
  <c r="AQ53" i="1"/>
  <c r="F53" i="1"/>
  <c r="AD53" i="1" s="1"/>
  <c r="AQ52" i="1"/>
  <c r="L52" i="1"/>
  <c r="F52" i="1"/>
  <c r="X52" i="1" s="1"/>
  <c r="AQ51" i="1"/>
  <c r="F51" i="1"/>
  <c r="AD51" i="1" s="1"/>
  <c r="AQ50" i="1"/>
  <c r="F50" i="1"/>
  <c r="AF50" i="1" s="1"/>
  <c r="AQ49" i="1"/>
  <c r="F49" i="1"/>
  <c r="AF49" i="1" s="1"/>
  <c r="AQ48" i="1"/>
  <c r="AB48" i="1"/>
  <c r="X48" i="1"/>
  <c r="T48" i="1"/>
  <c r="L48" i="1"/>
  <c r="J48" i="1"/>
  <c r="H48" i="1"/>
  <c r="F48" i="1"/>
  <c r="AD48" i="1" s="1"/>
  <c r="AQ47" i="1"/>
  <c r="AB47" i="1"/>
  <c r="T47" i="1"/>
  <c r="L47" i="1"/>
  <c r="H47" i="1"/>
  <c r="F47" i="1"/>
  <c r="AD47" i="1" s="1"/>
  <c r="AQ46" i="1"/>
  <c r="F46" i="1"/>
  <c r="X46" i="1" s="1"/>
  <c r="AQ45" i="1"/>
  <c r="F45" i="1"/>
  <c r="P45" i="1" s="1"/>
  <c r="AQ44" i="1"/>
  <c r="F44" i="1"/>
  <c r="R44" i="1" s="1"/>
  <c r="AQ43" i="1"/>
  <c r="AB43" i="1"/>
  <c r="F43" i="1"/>
  <c r="R43" i="1" s="1"/>
  <c r="AQ42" i="1"/>
  <c r="F42" i="1"/>
  <c r="R42" i="1" s="1"/>
  <c r="AQ41" i="1"/>
  <c r="L41" i="1"/>
  <c r="F41" i="1"/>
  <c r="AJ41" i="1" s="1"/>
  <c r="AQ40" i="1"/>
  <c r="F40" i="1"/>
  <c r="AB40" i="1" s="1"/>
  <c r="AQ39" i="1"/>
  <c r="F39" i="1"/>
  <c r="AQ38" i="1"/>
  <c r="F38" i="1"/>
  <c r="AD38" i="1" s="1"/>
  <c r="AQ37" i="1"/>
  <c r="F37" i="1"/>
  <c r="AD37" i="1" s="1"/>
  <c r="AQ36" i="1"/>
  <c r="F36" i="1"/>
  <c r="AN36" i="1" s="1"/>
  <c r="AQ35" i="1"/>
  <c r="F35" i="1"/>
  <c r="AQ34" i="1"/>
  <c r="AJ34" i="1"/>
  <c r="V34" i="1"/>
  <c r="J34" i="1"/>
  <c r="F34" i="1"/>
  <c r="AL34" i="1" s="1"/>
  <c r="AQ33" i="1"/>
  <c r="F33" i="1"/>
  <c r="V33" i="1" s="1"/>
  <c r="AQ32" i="1"/>
  <c r="F32" i="1"/>
  <c r="Z32" i="1" s="1"/>
  <c r="AQ31" i="1"/>
  <c r="F31" i="1"/>
  <c r="AD31" i="1" s="1"/>
  <c r="AQ30" i="1"/>
  <c r="V30" i="1"/>
  <c r="H30" i="1"/>
  <c r="F30" i="1"/>
  <c r="X30" i="1" s="1"/>
  <c r="AQ29" i="1"/>
  <c r="F29" i="1"/>
  <c r="X29" i="1" s="1"/>
  <c r="U28" i="1"/>
  <c r="V28" i="1" s="1"/>
  <c r="F28" i="1"/>
  <c r="AQ27" i="1"/>
  <c r="F27" i="1"/>
  <c r="AD27" i="1" s="1"/>
  <c r="AQ26" i="1"/>
  <c r="F26" i="1"/>
  <c r="Z26" i="1" s="1"/>
  <c r="AQ25" i="1"/>
  <c r="F25" i="1"/>
  <c r="AQ24" i="1"/>
  <c r="F24" i="1"/>
  <c r="AD24" i="1" s="1"/>
  <c r="AQ23" i="1"/>
  <c r="F23" i="1"/>
  <c r="AD23" i="1" s="1"/>
  <c r="AQ22" i="1"/>
  <c r="J22" i="1"/>
  <c r="F22" i="1"/>
  <c r="AB22" i="1" s="1"/>
  <c r="AQ21" i="1"/>
  <c r="F21" i="1"/>
  <c r="AD21" i="1" s="1"/>
  <c r="AQ20" i="1"/>
  <c r="F20" i="1"/>
  <c r="Z20" i="1" s="1"/>
  <c r="AQ19" i="1"/>
  <c r="F19" i="1"/>
  <c r="AD19" i="1" s="1"/>
  <c r="AQ18" i="1"/>
  <c r="F18" i="1"/>
  <c r="AD18" i="1" s="1"/>
  <c r="AQ17" i="1"/>
  <c r="F17" i="1"/>
  <c r="AD17" i="1" s="1"/>
  <c r="AQ16" i="1"/>
  <c r="F16" i="1"/>
  <c r="Z16" i="1" s="1"/>
  <c r="AQ15" i="1"/>
  <c r="AB15" i="1"/>
  <c r="L15" i="1"/>
  <c r="F15" i="1"/>
  <c r="AD15" i="1" s="1"/>
  <c r="AQ14" i="1"/>
  <c r="F14" i="1"/>
  <c r="AD14" i="1" s="1"/>
  <c r="AQ13" i="1"/>
  <c r="T13" i="1"/>
  <c r="J13" i="1"/>
  <c r="F13" i="1"/>
  <c r="AD13" i="1" s="1"/>
  <c r="AQ12" i="1"/>
  <c r="F12" i="1"/>
  <c r="AQ11" i="1"/>
  <c r="F11" i="1"/>
  <c r="AD11" i="1" s="1"/>
  <c r="AQ10" i="1"/>
  <c r="AB10" i="1"/>
  <c r="P10" i="1"/>
  <c r="H10" i="1"/>
  <c r="F10" i="1"/>
  <c r="AD10" i="1" s="1"/>
  <c r="AQ9" i="1"/>
  <c r="AB9" i="1"/>
  <c r="P9" i="1"/>
  <c r="L9" i="1"/>
  <c r="F9" i="1"/>
  <c r="AD9" i="1" s="1"/>
  <c r="AQ8" i="1"/>
  <c r="AF8" i="1"/>
  <c r="P8" i="1"/>
  <c r="F8" i="1"/>
  <c r="AD8" i="1" s="1"/>
  <c r="AF9" i="1" l="1"/>
  <c r="L10" i="1"/>
  <c r="AJ10" i="1"/>
  <c r="L13" i="1"/>
  <c r="P15" i="1"/>
  <c r="J18" i="1"/>
  <c r="Z22" i="1"/>
  <c r="V32" i="1"/>
  <c r="L40" i="1"/>
  <c r="AB41" i="1"/>
  <c r="J47" i="1"/>
  <c r="X47" i="1"/>
  <c r="R48" i="1"/>
  <c r="L51" i="1"/>
  <c r="AB51" i="1"/>
  <c r="AB52" i="1"/>
  <c r="AD54" i="1"/>
  <c r="Z56" i="1"/>
  <c r="R18" i="1"/>
  <c r="R51" i="1"/>
  <c r="AF57" i="1"/>
  <c r="X10" i="1"/>
  <c r="X13" i="1"/>
  <c r="Z18" i="1"/>
  <c r="AB45" i="1"/>
  <c r="R47" i="1"/>
  <c r="AP47" i="1"/>
  <c r="H51" i="1"/>
  <c r="T51" i="1"/>
  <c r="H54" i="1"/>
  <c r="J32" i="1"/>
  <c r="J51" i="1"/>
  <c r="X51" i="1"/>
  <c r="N53" i="1"/>
  <c r="T11" i="1"/>
  <c r="Z14" i="1"/>
  <c r="P17" i="1"/>
  <c r="Z17" i="1"/>
  <c r="T19" i="1"/>
  <c r="J21" i="1"/>
  <c r="T21" i="1"/>
  <c r="J23" i="1"/>
  <c r="T23" i="1"/>
  <c r="N30" i="1"/>
  <c r="AD30" i="1"/>
  <c r="J31" i="1"/>
  <c r="T31" i="1"/>
  <c r="N32" i="1"/>
  <c r="AD32" i="1"/>
  <c r="L33" i="1"/>
  <c r="X33" i="1"/>
  <c r="Z36" i="1"/>
  <c r="J37" i="1"/>
  <c r="T37" i="1"/>
  <c r="AL37" i="1"/>
  <c r="J38" i="1"/>
  <c r="T38" i="1"/>
  <c r="AL38" i="1"/>
  <c r="R46" i="1"/>
  <c r="L49" i="1"/>
  <c r="AB49" i="1"/>
  <c r="L50" i="1"/>
  <c r="AB50" i="1"/>
  <c r="P55" i="1"/>
  <c r="Z55" i="1"/>
  <c r="T8" i="1"/>
  <c r="H11" i="1"/>
  <c r="H17" i="1"/>
  <c r="R17" i="1"/>
  <c r="AB17" i="1"/>
  <c r="H19" i="1"/>
  <c r="X19" i="1"/>
  <c r="L21" i="1"/>
  <c r="X21" i="1"/>
  <c r="L23" i="1"/>
  <c r="X23" i="1"/>
  <c r="R30" i="1"/>
  <c r="L31" i="1"/>
  <c r="X31" i="1"/>
  <c r="T32" i="1"/>
  <c r="N33" i="1"/>
  <c r="AD33" i="1"/>
  <c r="L37" i="1"/>
  <c r="X37" i="1"/>
  <c r="L38" i="1"/>
  <c r="X38" i="1"/>
  <c r="AN38" i="1"/>
  <c r="AB44" i="1"/>
  <c r="AD46" i="1"/>
  <c r="R49" i="1"/>
  <c r="R50" i="1"/>
  <c r="AP50" i="1"/>
  <c r="R52" i="1"/>
  <c r="T53" i="1"/>
  <c r="X54" i="1"/>
  <c r="H55" i="1"/>
  <c r="R55" i="1"/>
  <c r="AB55" i="1"/>
  <c r="X8" i="1"/>
  <c r="T9" i="1"/>
  <c r="L11" i="1"/>
  <c r="AB11" i="1"/>
  <c r="P13" i="1"/>
  <c r="J14" i="1"/>
  <c r="T15" i="1"/>
  <c r="L19" i="1"/>
  <c r="AB19" i="1"/>
  <c r="P21" i="1"/>
  <c r="P23" i="1"/>
  <c r="Z23" i="1"/>
  <c r="P37" i="1"/>
  <c r="Z37" i="1"/>
  <c r="P38" i="1"/>
  <c r="Z38" i="1"/>
  <c r="T49" i="1"/>
  <c r="T50" i="1"/>
  <c r="T52" i="1"/>
  <c r="AB53" i="1"/>
  <c r="J55" i="1"/>
  <c r="T55" i="1"/>
  <c r="X11" i="1"/>
  <c r="H8" i="1"/>
  <c r="Z13" i="1"/>
  <c r="J17" i="1"/>
  <c r="T17" i="1"/>
  <c r="Z21" i="1"/>
  <c r="P31" i="1"/>
  <c r="Z31" i="1"/>
  <c r="T33" i="1"/>
  <c r="L8" i="1"/>
  <c r="AB8" i="1"/>
  <c r="H9" i="1"/>
  <c r="X9" i="1"/>
  <c r="T10" i="1"/>
  <c r="P11" i="1"/>
  <c r="H13" i="1"/>
  <c r="R13" i="1"/>
  <c r="AB13" i="1"/>
  <c r="R14" i="1"/>
  <c r="H15" i="1"/>
  <c r="X15" i="1"/>
  <c r="L17" i="1"/>
  <c r="X17" i="1"/>
  <c r="P19" i="1"/>
  <c r="H21" i="1"/>
  <c r="R21" i="1"/>
  <c r="AB21" i="1"/>
  <c r="R22" i="1"/>
  <c r="H23" i="1"/>
  <c r="R23" i="1"/>
  <c r="AB23" i="1"/>
  <c r="J30" i="1"/>
  <c r="H31" i="1"/>
  <c r="R31" i="1"/>
  <c r="AB31" i="1"/>
  <c r="L32" i="1"/>
  <c r="H33" i="1"/>
  <c r="N36" i="1"/>
  <c r="H37" i="1"/>
  <c r="R37" i="1"/>
  <c r="AB37" i="1"/>
  <c r="H38" i="1"/>
  <c r="R38" i="1"/>
  <c r="AB38" i="1"/>
  <c r="V40" i="1"/>
  <c r="T41" i="1"/>
  <c r="AB42" i="1"/>
  <c r="H46" i="1"/>
  <c r="P47" i="1"/>
  <c r="Z47" i="1"/>
  <c r="P48" i="1"/>
  <c r="Z48" i="1"/>
  <c r="J49" i="1"/>
  <c r="Z49" i="1"/>
  <c r="J50" i="1"/>
  <c r="Z50" i="1"/>
  <c r="P51" i="1"/>
  <c r="Z51" i="1"/>
  <c r="J52" i="1"/>
  <c r="Z52" i="1"/>
  <c r="L53" i="1"/>
  <c r="L55" i="1"/>
  <c r="X55" i="1"/>
  <c r="T56" i="1"/>
  <c r="Z12" i="1"/>
  <c r="J12" i="1"/>
  <c r="V12" i="1"/>
  <c r="X12" i="1"/>
  <c r="P12" i="1"/>
  <c r="H12" i="1"/>
  <c r="AD12" i="1"/>
  <c r="N12" i="1"/>
  <c r="AB12" i="1"/>
  <c r="T12" i="1"/>
  <c r="L12" i="1"/>
  <c r="R12" i="1"/>
  <c r="V16" i="1"/>
  <c r="V20" i="1"/>
  <c r="AH25" i="1"/>
  <c r="X25" i="1"/>
  <c r="P25" i="1"/>
  <c r="H25" i="1"/>
  <c r="R25" i="1"/>
  <c r="R26" i="1"/>
  <c r="AB26" i="1"/>
  <c r="X28" i="1"/>
  <c r="R28" i="1"/>
  <c r="J28" i="1"/>
  <c r="Z28" i="1"/>
  <c r="P29" i="1"/>
  <c r="AN35" i="1"/>
  <c r="Z35" i="1"/>
  <c r="R35" i="1"/>
  <c r="J35" i="1"/>
  <c r="AB35" i="1"/>
  <c r="AB39" i="1"/>
  <c r="T39" i="1"/>
  <c r="L39" i="1"/>
  <c r="Z39" i="1"/>
  <c r="J8" i="1"/>
  <c r="R8" i="1"/>
  <c r="Z8" i="1"/>
  <c r="J9" i="1"/>
  <c r="R9" i="1"/>
  <c r="Z9" i="1"/>
  <c r="J10" i="1"/>
  <c r="R10" i="1"/>
  <c r="Z10" i="1"/>
  <c r="J11" i="1"/>
  <c r="R11" i="1"/>
  <c r="Z11" i="1"/>
  <c r="N13" i="1"/>
  <c r="V13" i="1"/>
  <c r="H14" i="1"/>
  <c r="P14" i="1"/>
  <c r="X14" i="1"/>
  <c r="J15" i="1"/>
  <c r="R15" i="1"/>
  <c r="Z15" i="1"/>
  <c r="L16" i="1"/>
  <c r="T16" i="1"/>
  <c r="AB16" i="1"/>
  <c r="N17" i="1"/>
  <c r="V17" i="1"/>
  <c r="H18" i="1"/>
  <c r="P18" i="1"/>
  <c r="X18" i="1"/>
  <c r="J19" i="1"/>
  <c r="R19" i="1"/>
  <c r="Z19" i="1"/>
  <c r="L20" i="1"/>
  <c r="T20" i="1"/>
  <c r="AB20" i="1"/>
  <c r="N21" i="1"/>
  <c r="V21" i="1"/>
  <c r="H22" i="1"/>
  <c r="P22" i="1"/>
  <c r="X22" i="1"/>
  <c r="N24" i="1"/>
  <c r="Z24" i="1"/>
  <c r="N25" i="1"/>
  <c r="Z25" i="1"/>
  <c r="N26" i="1"/>
  <c r="N27" i="1"/>
  <c r="Z27" i="1"/>
  <c r="N28" i="1"/>
  <c r="N29" i="1"/>
  <c r="AB30" i="1"/>
  <c r="T30" i="1"/>
  <c r="L30" i="1"/>
  <c r="P30" i="1"/>
  <c r="Z30" i="1"/>
  <c r="X32" i="1"/>
  <c r="P32" i="1"/>
  <c r="H32" i="1"/>
  <c r="R32" i="1"/>
  <c r="AB32" i="1"/>
  <c r="Z33" i="1"/>
  <c r="R33" i="1"/>
  <c r="J33" i="1"/>
  <c r="P33" i="1"/>
  <c r="AB33" i="1"/>
  <c r="H34" i="1"/>
  <c r="R34" i="1"/>
  <c r="AD34" i="1"/>
  <c r="N35" i="1"/>
  <c r="X35" i="1"/>
  <c r="L36" i="1"/>
  <c r="V36" i="1"/>
  <c r="N39" i="1"/>
  <c r="X39" i="1"/>
  <c r="AN39" i="1"/>
  <c r="H40" i="1"/>
  <c r="T40" i="1"/>
  <c r="N20" i="1"/>
  <c r="AD20" i="1"/>
  <c r="R24" i="1"/>
  <c r="AP26" i="1"/>
  <c r="AP57" i="1" s="1"/>
  <c r="X26" i="1"/>
  <c r="P26" i="1"/>
  <c r="H26" i="1"/>
  <c r="R27" i="1"/>
  <c r="Z29" i="1"/>
  <c r="R29" i="1"/>
  <c r="J29" i="1"/>
  <c r="P35" i="1"/>
  <c r="P39" i="1"/>
  <c r="N8" i="1"/>
  <c r="V8" i="1"/>
  <c r="N9" i="1"/>
  <c r="V9" i="1"/>
  <c r="N10" i="1"/>
  <c r="V10" i="1"/>
  <c r="N11" i="1"/>
  <c r="V11" i="1"/>
  <c r="L14" i="1"/>
  <c r="T14" i="1"/>
  <c r="AB14" i="1"/>
  <c r="N15" i="1"/>
  <c r="V15" i="1"/>
  <c r="H16" i="1"/>
  <c r="P16" i="1"/>
  <c r="X16" i="1"/>
  <c r="L18" i="1"/>
  <c r="T18" i="1"/>
  <c r="AB18" i="1"/>
  <c r="N19" i="1"/>
  <c r="V19" i="1"/>
  <c r="H20" i="1"/>
  <c r="P20" i="1"/>
  <c r="X20" i="1"/>
  <c r="L22" i="1"/>
  <c r="T22" i="1"/>
  <c r="AD22" i="1"/>
  <c r="J24" i="1"/>
  <c r="T24" i="1"/>
  <c r="J25" i="1"/>
  <c r="T25" i="1"/>
  <c r="AD25" i="1"/>
  <c r="J26" i="1"/>
  <c r="T26" i="1"/>
  <c r="AD26" i="1"/>
  <c r="J27" i="1"/>
  <c r="T27" i="1"/>
  <c r="H28" i="1"/>
  <c r="T28" i="1"/>
  <c r="AB28" i="1"/>
  <c r="H29" i="1"/>
  <c r="T29" i="1"/>
  <c r="AD29" i="1"/>
  <c r="N34" i="1"/>
  <c r="X34" i="1"/>
  <c r="H35" i="1"/>
  <c r="T35" i="1"/>
  <c r="AD35" i="1"/>
  <c r="AL36" i="1"/>
  <c r="X36" i="1"/>
  <c r="P36" i="1"/>
  <c r="H36" i="1"/>
  <c r="R36" i="1"/>
  <c r="AB36" i="1"/>
  <c r="H39" i="1"/>
  <c r="R39" i="1"/>
  <c r="AD39" i="1"/>
  <c r="N40" i="1"/>
  <c r="N16" i="1"/>
  <c r="AD16" i="1"/>
  <c r="AH24" i="1"/>
  <c r="X24" i="1"/>
  <c r="P24" i="1"/>
  <c r="H24" i="1"/>
  <c r="AB24" i="1"/>
  <c r="AB25" i="1"/>
  <c r="X27" i="1"/>
  <c r="P27" i="1"/>
  <c r="H27" i="1"/>
  <c r="AB27" i="1"/>
  <c r="P28" i="1"/>
  <c r="AB29" i="1"/>
  <c r="N14" i="1"/>
  <c r="V14" i="1"/>
  <c r="J16" i="1"/>
  <c r="R16" i="1"/>
  <c r="N18" i="1"/>
  <c r="V18" i="1"/>
  <c r="J20" i="1"/>
  <c r="R20" i="1"/>
  <c r="N22" i="1"/>
  <c r="V22" i="1"/>
  <c r="L24" i="1"/>
  <c r="V24" i="1"/>
  <c r="L25" i="1"/>
  <c r="V25" i="1"/>
  <c r="L26" i="1"/>
  <c r="V26" i="1"/>
  <c r="L27" i="1"/>
  <c r="V27" i="1"/>
  <c r="L28" i="1"/>
  <c r="U57" i="1"/>
  <c r="AQ28" i="1"/>
  <c r="AQ57" i="1" s="1"/>
  <c r="AD28" i="1"/>
  <c r="L29" i="1"/>
  <c r="V29" i="1"/>
  <c r="AB34" i="1"/>
  <c r="T34" i="1"/>
  <c r="L34" i="1"/>
  <c r="P34" i="1"/>
  <c r="Z34" i="1"/>
  <c r="L35" i="1"/>
  <c r="V35" i="1"/>
  <c r="AL35" i="1"/>
  <c r="J36" i="1"/>
  <c r="T36" i="1"/>
  <c r="AD36" i="1"/>
  <c r="J39" i="1"/>
  <c r="V39" i="1"/>
  <c r="AL39" i="1"/>
  <c r="AJ40" i="1"/>
  <c r="X40" i="1"/>
  <c r="AL40" i="1"/>
  <c r="Z40" i="1"/>
  <c r="R40" i="1"/>
  <c r="J40" i="1"/>
  <c r="AR40" i="1" s="1"/>
  <c r="P40" i="1"/>
  <c r="AD40" i="1"/>
  <c r="AJ42" i="1"/>
  <c r="X42" i="1"/>
  <c r="P42" i="1"/>
  <c r="H42" i="1"/>
  <c r="AD42" i="1"/>
  <c r="T42" i="1"/>
  <c r="J42" i="1"/>
  <c r="Z42" i="1"/>
  <c r="N42" i="1"/>
  <c r="V42" i="1"/>
  <c r="L42" i="1"/>
  <c r="AJ43" i="1"/>
  <c r="X43" i="1"/>
  <c r="P43" i="1"/>
  <c r="H43" i="1"/>
  <c r="AD43" i="1"/>
  <c r="T43" i="1"/>
  <c r="J43" i="1"/>
  <c r="Z43" i="1"/>
  <c r="N43" i="1"/>
  <c r="V43" i="1"/>
  <c r="L43" i="1"/>
  <c r="X44" i="1"/>
  <c r="P44" i="1"/>
  <c r="H44" i="1"/>
  <c r="AD44" i="1"/>
  <c r="T44" i="1"/>
  <c r="J44" i="1"/>
  <c r="Z44" i="1"/>
  <c r="N44" i="1"/>
  <c r="V44" i="1"/>
  <c r="L44" i="1"/>
  <c r="Z45" i="1"/>
  <c r="R45" i="1"/>
  <c r="J45" i="1"/>
  <c r="AD45" i="1"/>
  <c r="T45" i="1"/>
  <c r="H45" i="1"/>
  <c r="X45" i="1"/>
  <c r="N45" i="1"/>
  <c r="V45" i="1"/>
  <c r="L45" i="1"/>
  <c r="N23" i="1"/>
  <c r="V23" i="1"/>
  <c r="N31" i="1"/>
  <c r="V31" i="1"/>
  <c r="N37" i="1"/>
  <c r="V37" i="1"/>
  <c r="N38" i="1"/>
  <c r="V38" i="1"/>
  <c r="H41" i="1"/>
  <c r="P41" i="1"/>
  <c r="X41" i="1"/>
  <c r="N46" i="1"/>
  <c r="Z53" i="1"/>
  <c r="R53" i="1"/>
  <c r="J53" i="1"/>
  <c r="X53" i="1"/>
  <c r="P53" i="1"/>
  <c r="H53" i="1"/>
  <c r="V53" i="1"/>
  <c r="AB54" i="1"/>
  <c r="T54" i="1"/>
  <c r="L54" i="1"/>
  <c r="Z54" i="1"/>
  <c r="R54" i="1"/>
  <c r="J54" i="1"/>
  <c r="V54" i="1"/>
  <c r="J41" i="1"/>
  <c r="R41" i="1"/>
  <c r="Z41" i="1"/>
  <c r="AB46" i="1"/>
  <c r="T46" i="1"/>
  <c r="L46" i="1"/>
  <c r="P46" i="1"/>
  <c r="Z46" i="1"/>
  <c r="N41" i="1"/>
  <c r="V41" i="1"/>
  <c r="AD41" i="1"/>
  <c r="J46" i="1"/>
  <c r="V46" i="1"/>
  <c r="N49" i="1"/>
  <c r="V49" i="1"/>
  <c r="AD49" i="1"/>
  <c r="N50" i="1"/>
  <c r="V50" i="1"/>
  <c r="AD50" i="1"/>
  <c r="N52" i="1"/>
  <c r="V52" i="1"/>
  <c r="AD52" i="1"/>
  <c r="N56" i="1"/>
  <c r="V56" i="1"/>
  <c r="AD56" i="1"/>
  <c r="N47" i="1"/>
  <c r="V47" i="1"/>
  <c r="N48" i="1"/>
  <c r="V48" i="1"/>
  <c r="H49" i="1"/>
  <c r="P49" i="1"/>
  <c r="X49" i="1"/>
  <c r="H50" i="1"/>
  <c r="P50" i="1"/>
  <c r="X50" i="1"/>
  <c r="N51" i="1"/>
  <c r="V51" i="1"/>
  <c r="H52" i="1"/>
  <c r="P52" i="1"/>
  <c r="N55" i="1"/>
  <c r="V55" i="1"/>
  <c r="H56" i="1"/>
  <c r="P56" i="1"/>
  <c r="AR50" i="1" l="1"/>
  <c r="AR27" i="1"/>
  <c r="AR38" i="1"/>
  <c r="AR47" i="1"/>
  <c r="AR53" i="1"/>
  <c r="AR37" i="1"/>
  <c r="AR23" i="1"/>
  <c r="AR13" i="1"/>
  <c r="T57" i="1"/>
  <c r="H57" i="1"/>
  <c r="AR41" i="1"/>
  <c r="AB57" i="1"/>
  <c r="AR55" i="1"/>
  <c r="AR51" i="1"/>
  <c r="AR48" i="1"/>
  <c r="AR56" i="1"/>
  <c r="AR52" i="1"/>
  <c r="AR31" i="1"/>
  <c r="AJ57" i="1"/>
  <c r="AL57" i="1"/>
  <c r="AR19" i="1"/>
  <c r="AR15" i="1"/>
  <c r="AR33" i="1"/>
  <c r="X57" i="1"/>
  <c r="AR17" i="1"/>
  <c r="AR9" i="1"/>
  <c r="P57" i="1"/>
  <c r="AR49" i="1"/>
  <c r="AR32" i="1"/>
  <c r="AR21" i="1"/>
  <c r="AR11" i="1"/>
  <c r="AN57" i="1"/>
  <c r="AD57" i="1"/>
  <c r="AR54" i="1"/>
  <c r="AR42" i="1"/>
  <c r="AR29" i="1"/>
  <c r="AR26" i="1"/>
  <c r="AR45" i="1"/>
  <c r="AR43" i="1"/>
  <c r="AR35" i="1"/>
  <c r="AH57" i="1"/>
  <c r="AR36" i="1"/>
  <c r="AR16" i="1"/>
  <c r="R57" i="1"/>
  <c r="AR12" i="1"/>
  <c r="L57" i="1"/>
  <c r="AR25" i="1"/>
  <c r="V57" i="1"/>
  <c r="AR20" i="1"/>
  <c r="J57" i="1"/>
  <c r="AR8" i="1"/>
  <c r="AR46" i="1"/>
  <c r="AR22" i="1"/>
  <c r="AR18" i="1"/>
  <c r="AR14" i="1"/>
  <c r="N57" i="1"/>
  <c r="AR30" i="1"/>
  <c r="AR10" i="1"/>
  <c r="AR39" i="1"/>
  <c r="AR44" i="1"/>
  <c r="AR34" i="1"/>
  <c r="AR28" i="1"/>
  <c r="AR24" i="1"/>
  <c r="Z57" i="1"/>
  <c r="AR57" i="1" l="1"/>
</calcChain>
</file>

<file path=xl/sharedStrings.xml><?xml version="1.0" encoding="utf-8"?>
<sst xmlns="http://schemas.openxmlformats.org/spreadsheetml/2006/main" count="153" uniqueCount="117">
  <si>
    <t>Объемы медицинской помощи по территориальной программе обязательного медицинского страхования на 2019 год по высокотехнологичной медицинской помощи (застрахованные в Хабаровском крае)</t>
  </si>
  <si>
    <t>Профиль</t>
  </si>
  <si>
    <t>КПГ / КСГ</t>
  </si>
  <si>
    <t xml:space="preserve">КД </t>
  </si>
  <si>
    <t>Норматив финансовых затрат на единицу объема ВМП, руб. 2019 год</t>
  </si>
  <si>
    <t>Доля, индексируемая на КД</t>
  </si>
  <si>
    <t>тариф 2019 г.</t>
  </si>
  <si>
    <t>КГБУЗ "Краевая клиническая больница N1" имени профессора С.И. Сергеева МЗ Хабаровского края</t>
  </si>
  <si>
    <t>КГБУЗ "Краевая клиническая больница № 2" МЗ Хабаровского края</t>
  </si>
  <si>
    <t>КГБУЗ "Детская краевая клиническая больница" имени А.К. Пиотровича МЗ Хабаровского края</t>
  </si>
  <si>
    <t>КГБУЗ "Перинатальный центр" МЗ Хабаровского края</t>
  </si>
  <si>
    <t>КГБУЗ "Краевой клинический центр онкологии" МЗ Хабаровского края</t>
  </si>
  <si>
    <t xml:space="preserve">ФГБУ "Федеральный центр сердечно-сосудистой хирургии" МЗ РФ </t>
  </si>
  <si>
    <t>Хабаровский филиал ФГБУ НКЦ оториноларингологии ФМБА России</t>
  </si>
  <si>
    <t>«Хабаровский филиал ФГАУ "Национальный медицинский исследовательский центр "МНТК"Микрохирургия глаза" имени академика С.Н. Федорова МЗРФ»</t>
  </si>
  <si>
    <t>КГБУЗ "Городская больница № 2" им. Матвеева МЗ ХК</t>
  </si>
  <si>
    <t>КГБУЗ "Краевой кожно-венерологический диспансер" МХ ХК</t>
  </si>
  <si>
    <t>КГБУЗ "Городская больница № 10" МЗ ХК</t>
  </si>
  <si>
    <t xml:space="preserve">ЧУЗ "Клиническая больница "РЖД-Медицина" </t>
  </si>
  <si>
    <t>КГБУЗ "Городская клиническая больница № 11" МЗХК</t>
  </si>
  <si>
    <t>КГБУЗ "Онкологический диспансер" МЗ ХК</t>
  </si>
  <si>
    <t>НУЗ "Отделенческая больница на ст. Комсомольск-на-Амуре" ОАО РЖД</t>
  </si>
  <si>
    <t>КГБУЗ "Городская больница № 7" МЗ ХК</t>
  </si>
  <si>
    <t>КГБУЗ "Городская больница N 2" МЗ ХК</t>
  </si>
  <si>
    <t>ООО "Уральский клинический лечебно-реабилитационный центр"</t>
  </si>
  <si>
    <t>ВСЕГО</t>
  </si>
  <si>
    <t>0352001</t>
  </si>
  <si>
    <t>0310001</t>
  </si>
  <si>
    <t>0252001</t>
  </si>
  <si>
    <t>0252002</t>
  </si>
  <si>
    <t>0351001</t>
  </si>
  <si>
    <t>0352005</t>
  </si>
  <si>
    <t>0352007</t>
  </si>
  <si>
    <t>0353001</t>
  </si>
  <si>
    <t>2141002</t>
  </si>
  <si>
    <t>0351002</t>
  </si>
  <si>
    <t>2141010</t>
  </si>
  <si>
    <t>4346001</t>
  </si>
  <si>
    <t>2144011</t>
  </si>
  <si>
    <t>3151001</t>
  </si>
  <si>
    <t>4346004</t>
  </si>
  <si>
    <t>3141007</t>
  </si>
  <si>
    <t>3141002</t>
  </si>
  <si>
    <t>количество больных</t>
  </si>
  <si>
    <t xml:space="preserve">стоимость </t>
  </si>
  <si>
    <t>Абдоминальная хирургия</t>
  </si>
  <si>
    <t>ВМП 1</t>
  </si>
  <si>
    <t>ВМП 2</t>
  </si>
  <si>
    <t>Акушерство и гинекология</t>
  </si>
  <si>
    <t>ВМП 3</t>
  </si>
  <si>
    <t>ВМП 4</t>
  </si>
  <si>
    <t>Гастроэнтерология</t>
  </si>
  <si>
    <t xml:space="preserve">ВМП 5 </t>
  </si>
  <si>
    <t>Гематология</t>
  </si>
  <si>
    <t>ВМП 6</t>
  </si>
  <si>
    <t>Детская хирургия в период новорожденности</t>
  </si>
  <si>
    <t xml:space="preserve">ВМП 8 </t>
  </si>
  <si>
    <t>Дерматовенерология</t>
  </si>
  <si>
    <t>ВМП 9</t>
  </si>
  <si>
    <t>Нейрохирургия</t>
  </si>
  <si>
    <t>ВМП 12</t>
  </si>
  <si>
    <t>ВМП 13</t>
  </si>
  <si>
    <t>ВМП 14</t>
  </si>
  <si>
    <t>ВМП 15</t>
  </si>
  <si>
    <t>ВМП 16</t>
  </si>
  <si>
    <t>ВМП 17</t>
  </si>
  <si>
    <t>Неонатология</t>
  </si>
  <si>
    <t xml:space="preserve">ВМП 18 </t>
  </si>
  <si>
    <t>ВМП 19</t>
  </si>
  <si>
    <t>Онкология</t>
  </si>
  <si>
    <t>ВМП 20</t>
  </si>
  <si>
    <t>ВМП 22 (лейкозы)</t>
  </si>
  <si>
    <t>Оториноларингология</t>
  </si>
  <si>
    <t>ВМП 23</t>
  </si>
  <si>
    <t>ВМП 24</t>
  </si>
  <si>
    <t>Офтальмология</t>
  </si>
  <si>
    <t>ВМП 25</t>
  </si>
  <si>
    <t>ВМП 26</t>
  </si>
  <si>
    <t>Педиатрия</t>
  </si>
  <si>
    <t>ВМП27</t>
  </si>
  <si>
    <t>ВМП28</t>
  </si>
  <si>
    <t>ВМП29</t>
  </si>
  <si>
    <t>Ревматология</t>
  </si>
  <si>
    <t xml:space="preserve">ВМП 30 </t>
  </si>
  <si>
    <t>Сердечно-сосудистая хирургия</t>
  </si>
  <si>
    <t>ВМП 31 (1 стент)</t>
  </si>
  <si>
    <t>ВМП 32 (2 стента)</t>
  </si>
  <si>
    <t>ВМП 33 (3 стента)</t>
  </si>
  <si>
    <t>ВМП 34 (1 стент)</t>
  </si>
  <si>
    <t>ВМП 35 (2 стента)</t>
  </si>
  <si>
    <t>ВМП 36 (3 стента)</t>
  </si>
  <si>
    <t>ВМП 37 (ИБС 3 стента)</t>
  </si>
  <si>
    <t>ВМП 38 (кардиостимуляторы) 1 камерные взрослым</t>
  </si>
  <si>
    <t>ВМП 39 (кардиостимуляторы) 1 камерные детям</t>
  </si>
  <si>
    <t>ВМП 40 (кардиостимуляторы) 2 камерные взрослым</t>
  </si>
  <si>
    <t>ВМП 41 АКШ</t>
  </si>
  <si>
    <t>Торакальная хирургия</t>
  </si>
  <si>
    <t>ВМП 42</t>
  </si>
  <si>
    <t>ВМП 43</t>
  </si>
  <si>
    <t>Травматология и ортопедия</t>
  </si>
  <si>
    <t>ВМП 44</t>
  </si>
  <si>
    <t>ВМП 45</t>
  </si>
  <si>
    <t>ВМП 46</t>
  </si>
  <si>
    <t>ВМП 47 (эндопротезы)</t>
  </si>
  <si>
    <t>ВМП 48 (эндопротезы)</t>
  </si>
  <si>
    <t>ВМП 49</t>
  </si>
  <si>
    <t>Урология</t>
  </si>
  <si>
    <t>ВМП 50</t>
  </si>
  <si>
    <t>ВМП 51</t>
  </si>
  <si>
    <t>Челюстно-лицевая хирургия</t>
  </si>
  <si>
    <t>ВМП 52</t>
  </si>
  <si>
    <t>Эндокринология</t>
  </si>
  <si>
    <t>ВМП 53</t>
  </si>
  <si>
    <t>30.09.2019 №8</t>
  </si>
  <si>
    <t>Итого</t>
  </si>
  <si>
    <t>к Решению Комиссии   по разработке ТП ОМС от 30.09.2019 № 8</t>
  </si>
  <si>
    <t>Приложение №2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</si>
</sst>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#,##0.000"/>
    <numFmt numFmtId="165" formatCode="_-* #,##0_р_._-;\-* #,##0_р_._-;_-* &quot;-&quot;_р_._-;_-@_-"/>
    <numFmt numFmtId="166" formatCode="_-* #,##0.00_р_._-;\-* #,##0.00_р_._-;_-* &quot;-&quot;_р_._-;_-@_-"/>
    <numFmt numFmtId="167" formatCode="#,##0.00_ ;\-#,##0.00\ "/>
    <numFmt numFmtId="168" formatCode="_-* #,##0.00_р_._-;\-* #,##0.00_р_._-;_-* &quot;-&quot;??_р_._-;_-@_-"/>
  </numFmts>
  <fonts count="2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2"/>
      <charset val="204"/>
    </font>
    <font>
      <b/>
      <i/>
      <sz val="11"/>
      <color theme="1"/>
      <name val="Times New Roman"/>
      <family val="1"/>
      <charset val="204"/>
    </font>
    <font>
      <b/>
      <i/>
      <sz val="10"/>
      <name val="Times New Roman"/>
      <family val="2"/>
      <charset val="204"/>
    </font>
    <font>
      <b/>
      <i/>
      <sz val="12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name val="Arial Cyr"/>
      <charset val="204"/>
    </font>
    <font>
      <sz val="11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69">
    <xf numFmtId="0" fontId="0" fillId="0" borderId="0"/>
    <xf numFmtId="0" fontId="4" fillId="0" borderId="0"/>
    <xf numFmtId="0" fontId="4" fillId="0" borderId="0"/>
    <xf numFmtId="0" fontId="20" fillId="0" borderId="0"/>
    <xf numFmtId="0" fontId="21" fillId="0" borderId="0"/>
    <xf numFmtId="0" fontId="4" fillId="0" borderId="0"/>
    <xf numFmtId="0" fontId="22" fillId="0" borderId="0"/>
    <xf numFmtId="0" fontId="4" fillId="0" borderId="0"/>
    <xf numFmtId="0" fontId="21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4" fillId="0" borderId="0"/>
    <xf numFmtId="0" fontId="22" fillId="0" borderId="0"/>
    <xf numFmtId="0" fontId="14" fillId="0" borderId="0" applyFill="0" applyBorder="0" applyProtection="0">
      <alignment wrapText="1"/>
      <protection locked="0"/>
    </xf>
    <xf numFmtId="9" fontId="21" fillId="0" borderId="0" applyFont="0" applyFill="0" applyBorder="0" applyAlignment="0" applyProtection="0"/>
    <xf numFmtId="9" fontId="22" fillId="0" borderId="0" quotePrefix="1" applyFont="0" applyFill="0" applyBorder="0" applyAlignment="0">
      <protection locked="0"/>
    </xf>
    <xf numFmtId="168" fontId="21" fillId="0" borderId="0" applyFont="0" applyFill="0" applyBorder="0" applyAlignment="0" applyProtection="0"/>
    <xf numFmtId="168" fontId="21" fillId="0" borderId="0" applyFont="0" applyFill="0" applyBorder="0" applyAlignment="0" applyProtection="0"/>
    <xf numFmtId="168" fontId="21" fillId="0" borderId="0" applyFont="0" applyFill="0" applyBorder="0" applyAlignment="0" applyProtection="0"/>
    <xf numFmtId="168" fontId="21" fillId="0" borderId="0" applyFont="0" applyFill="0" applyBorder="0" applyAlignment="0" applyProtection="0"/>
    <xf numFmtId="168" fontId="21" fillId="0" borderId="0" applyFont="0" applyFill="0" applyBorder="0" applyAlignment="0" applyProtection="0"/>
    <xf numFmtId="168" fontId="21" fillId="0" borderId="0" applyFont="0" applyFill="0" applyBorder="0" applyAlignment="0" applyProtection="0"/>
    <xf numFmtId="168" fontId="21" fillId="0" borderId="0" applyFont="0" applyFill="0" applyBorder="0" applyAlignment="0" applyProtection="0"/>
    <xf numFmtId="168" fontId="21" fillId="0" borderId="0" applyFont="0" applyFill="0" applyBorder="0" applyAlignment="0" applyProtection="0"/>
    <xf numFmtId="168" fontId="21" fillId="0" borderId="0" applyFont="0" applyFill="0" applyBorder="0" applyAlignment="0" applyProtection="0"/>
    <xf numFmtId="168" fontId="21" fillId="0" borderId="0" applyFont="0" applyFill="0" applyBorder="0" applyAlignment="0" applyProtection="0"/>
    <xf numFmtId="168" fontId="2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21" fillId="0" borderId="0" applyFont="0" applyFill="0" applyBorder="0" applyAlignment="0" applyProtection="0"/>
    <xf numFmtId="168" fontId="21" fillId="0" borderId="0" applyFont="0" applyFill="0" applyBorder="0" applyAlignment="0" applyProtection="0"/>
    <xf numFmtId="168" fontId="21" fillId="0" borderId="0" applyFont="0" applyFill="0" applyBorder="0" applyAlignment="0" applyProtection="0"/>
    <xf numFmtId="168" fontId="21" fillId="0" borderId="0" applyFont="0" applyFill="0" applyBorder="0" applyAlignment="0" applyProtection="0"/>
    <xf numFmtId="168" fontId="21" fillId="0" borderId="0" applyFont="0" applyFill="0" applyBorder="0" applyAlignment="0" applyProtection="0"/>
    <xf numFmtId="168" fontId="21" fillId="0" borderId="0" applyFont="0" applyFill="0" applyBorder="0" applyAlignment="0" applyProtection="0"/>
    <xf numFmtId="168" fontId="21" fillId="0" borderId="0" applyFont="0" applyFill="0" applyBorder="0" applyAlignment="0" applyProtection="0"/>
    <xf numFmtId="168" fontId="21" fillId="0" borderId="0" applyFont="0" applyFill="0" applyBorder="0" applyAlignment="0" applyProtection="0"/>
    <xf numFmtId="168" fontId="21" fillId="0" borderId="0" applyFont="0" applyFill="0" applyBorder="0" applyAlignment="0" applyProtection="0"/>
    <xf numFmtId="168" fontId="21" fillId="0" borderId="0" applyFont="0" applyFill="0" applyBorder="0" applyAlignment="0" applyProtection="0"/>
    <xf numFmtId="168" fontId="21" fillId="0" borderId="0" applyFont="0" applyFill="0" applyBorder="0" applyAlignment="0" applyProtection="0"/>
    <xf numFmtId="168" fontId="2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21" fillId="0" borderId="0" applyFont="0" applyFill="0" applyBorder="0" applyAlignment="0" applyProtection="0"/>
    <xf numFmtId="168" fontId="21" fillId="0" borderId="0" applyFont="0" applyFill="0" applyBorder="0" applyAlignment="0" applyProtection="0"/>
    <xf numFmtId="168" fontId="21" fillId="0" borderId="0" applyFont="0" applyFill="0" applyBorder="0" applyAlignment="0" applyProtection="0"/>
    <xf numFmtId="168" fontId="21" fillId="0" borderId="0" applyFont="0" applyFill="0" applyBorder="0" applyAlignment="0" applyProtection="0"/>
    <xf numFmtId="168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22" fillId="0" borderId="0" quotePrefix="1" applyFont="0" applyFill="0" applyBorder="0" applyAlignment="0">
      <protection locked="0"/>
    </xf>
    <xf numFmtId="168" fontId="21" fillId="0" borderId="0" applyFont="0" applyFill="0" applyBorder="0" applyAlignment="0" applyProtection="0"/>
    <xf numFmtId="168" fontId="21" fillId="0" borderId="0" applyFont="0" applyFill="0" applyBorder="0" applyAlignment="0" applyProtection="0"/>
    <xf numFmtId="168" fontId="21" fillId="0" borderId="0" applyFont="0" applyFill="0" applyBorder="0" applyAlignment="0" applyProtection="0"/>
    <xf numFmtId="168" fontId="21" fillId="0" borderId="0" applyFont="0" applyFill="0" applyBorder="0" applyAlignment="0" applyProtection="0"/>
    <xf numFmtId="168" fontId="21" fillId="0" borderId="0" applyFont="0" applyFill="0" applyBorder="0" applyAlignment="0" applyProtection="0"/>
    <xf numFmtId="168" fontId="21" fillId="0" borderId="0" applyFont="0" applyFill="0" applyBorder="0" applyAlignment="0" applyProtection="0"/>
    <xf numFmtId="0" fontId="24" fillId="0" borderId="0"/>
  </cellStyleXfs>
  <cellXfs count="71">
    <xf numFmtId="0" fontId="0" fillId="0" borderId="0" xfId="0"/>
    <xf numFmtId="0" fontId="0" fillId="0" borderId="0" xfId="0" applyFill="1"/>
    <xf numFmtId="0" fontId="5" fillId="0" borderId="1" xfId="1" applyFont="1" applyFill="1" applyBorder="1" applyAlignment="1">
      <alignment vertical="center" wrapText="1"/>
    </xf>
    <xf numFmtId="0" fontId="6" fillId="0" borderId="0" xfId="0" applyFont="1" applyFill="1" applyBorder="1" applyAlignment="1"/>
    <xf numFmtId="0" fontId="3" fillId="0" borderId="0" xfId="0" applyFont="1" applyFill="1"/>
    <xf numFmtId="49" fontId="3" fillId="0" borderId="0" xfId="0" applyNumberFormat="1" applyFont="1" applyFill="1"/>
    <xf numFmtId="0" fontId="13" fillId="0" borderId="0" xfId="0" applyFont="1" applyFill="1"/>
    <xf numFmtId="0" fontId="12" fillId="0" borderId="7" xfId="1" applyFont="1" applyFill="1" applyBorder="1" applyAlignment="1">
      <alignment vertical="center" wrapText="1"/>
    </xf>
    <xf numFmtId="164" fontId="14" fillId="0" borderId="7" xfId="1" applyNumberFormat="1" applyFont="1" applyFill="1" applyBorder="1" applyAlignment="1">
      <alignment horizontal="center" vertical="center" wrapText="1"/>
    </xf>
    <xf numFmtId="4" fontId="14" fillId="0" borderId="7" xfId="1" applyNumberFormat="1" applyFont="1" applyFill="1" applyBorder="1" applyAlignment="1">
      <alignment horizontal="center" vertical="center" wrapText="1"/>
    </xf>
    <xf numFmtId="9" fontId="14" fillId="0" borderId="7" xfId="1" applyNumberFormat="1" applyFont="1" applyFill="1" applyBorder="1" applyAlignment="1">
      <alignment horizontal="center" vertical="center" wrapText="1"/>
    </xf>
    <xf numFmtId="165" fontId="14" fillId="0" borderId="2" xfId="2" applyNumberFormat="1" applyFont="1" applyFill="1" applyBorder="1" applyAlignment="1">
      <alignment horizontal="center" vertical="center" wrapText="1"/>
    </xf>
    <xf numFmtId="165" fontId="14" fillId="0" borderId="2" xfId="1" applyNumberFormat="1" applyFont="1" applyFill="1" applyBorder="1" applyAlignment="1">
      <alignment horizontal="center" vertical="center" wrapText="1"/>
    </xf>
    <xf numFmtId="165" fontId="5" fillId="0" borderId="2" xfId="1" applyNumberFormat="1" applyFont="1" applyFill="1" applyBorder="1" applyAlignment="1">
      <alignment horizontal="center" vertical="center" wrapText="1"/>
    </xf>
    <xf numFmtId="166" fontId="5" fillId="0" borderId="2" xfId="1" applyNumberFormat="1" applyFont="1" applyFill="1" applyBorder="1" applyAlignment="1">
      <alignment horizontal="center" vertical="center" wrapText="1"/>
    </xf>
    <xf numFmtId="0" fontId="15" fillId="0" borderId="0" xfId="0" applyFont="1" applyFill="1"/>
    <xf numFmtId="165" fontId="16" fillId="0" borderId="2" xfId="2" applyNumberFormat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vertical="center" wrapText="1"/>
    </xf>
    <xf numFmtId="0" fontId="5" fillId="0" borderId="7" xfId="1" applyFont="1" applyFill="1" applyBorder="1" applyAlignment="1">
      <alignment vertical="center" wrapText="1"/>
    </xf>
    <xf numFmtId="9" fontId="17" fillId="0" borderId="7" xfId="1" applyNumberFormat="1" applyFont="1" applyFill="1" applyBorder="1" applyAlignment="1">
      <alignment horizontal="center" vertical="center" wrapText="1"/>
    </xf>
    <xf numFmtId="167" fontId="14" fillId="0" borderId="2" xfId="1" applyNumberFormat="1" applyFont="1" applyFill="1" applyBorder="1" applyAlignment="1">
      <alignment horizontal="center" vertical="center" wrapText="1"/>
    </xf>
    <xf numFmtId="165" fontId="18" fillId="0" borderId="2" xfId="2" applyNumberFormat="1" applyFont="1" applyFill="1" applyBorder="1" applyAlignment="1">
      <alignment horizontal="center" vertical="center" wrapText="1"/>
    </xf>
    <xf numFmtId="3" fontId="0" fillId="0" borderId="0" xfId="0" applyNumberFormat="1" applyFill="1"/>
    <xf numFmtId="0" fontId="2" fillId="0" borderId="0" xfId="0" applyFont="1" applyFill="1"/>
    <xf numFmtId="1" fontId="0" fillId="0" borderId="0" xfId="0" applyNumberFormat="1" applyFill="1"/>
    <xf numFmtId="0" fontId="12" fillId="0" borderId="7" xfId="2" applyFont="1" applyFill="1" applyBorder="1" applyAlignment="1">
      <alignment vertical="center" wrapText="1"/>
    </xf>
    <xf numFmtId="49" fontId="3" fillId="0" borderId="5" xfId="0" applyNumberFormat="1" applyFont="1" applyFill="1" applyBorder="1" applyAlignment="1">
      <alignment horizontal="center" vertical="center"/>
    </xf>
    <xf numFmtId="49" fontId="3" fillId="0" borderId="7" xfId="0" applyNumberFormat="1" applyFont="1" applyFill="1" applyBorder="1" applyAlignment="1">
      <alignment horizontal="center" vertical="center"/>
    </xf>
    <xf numFmtId="1" fontId="11" fillId="0" borderId="2" xfId="1" applyNumberFormat="1" applyFont="1" applyFill="1" applyBorder="1" applyAlignment="1">
      <alignment horizontal="center" vertical="center" wrapText="1"/>
    </xf>
    <xf numFmtId="1" fontId="12" fillId="0" borderId="2" xfId="1" applyNumberFormat="1" applyFont="1" applyFill="1" applyBorder="1" applyAlignment="1">
      <alignment horizontal="center" vertical="center" wrapText="1"/>
    </xf>
    <xf numFmtId="3" fontId="19" fillId="2" borderId="2" xfId="0" applyNumberFormat="1" applyFont="1" applyFill="1" applyBorder="1"/>
    <xf numFmtId="3" fontId="5" fillId="2" borderId="2" xfId="1" applyNumberFormat="1" applyFont="1" applyFill="1" applyBorder="1" applyAlignment="1">
      <alignment vertical="center" wrapText="1"/>
    </xf>
    <xf numFmtId="3" fontId="17" fillId="2" borderId="2" xfId="1" applyNumberFormat="1" applyFont="1" applyFill="1" applyBorder="1" applyAlignment="1">
      <alignment vertical="center" wrapText="1"/>
    </xf>
    <xf numFmtId="3" fontId="5" fillId="2" borderId="2" xfId="2" applyNumberFormat="1" applyFont="1" applyFill="1" applyBorder="1" applyAlignment="1">
      <alignment horizontal="center"/>
    </xf>
    <xf numFmtId="3" fontId="5" fillId="2" borderId="2" xfId="1" applyNumberFormat="1" applyFont="1" applyFill="1" applyBorder="1" applyAlignment="1">
      <alignment horizontal="center"/>
    </xf>
    <xf numFmtId="4" fontId="5" fillId="2" borderId="2" xfId="1" applyNumberFormat="1" applyFont="1" applyFill="1" applyBorder="1" applyAlignment="1">
      <alignment horizontal="center"/>
    </xf>
    <xf numFmtId="0" fontId="14" fillId="0" borderId="1" xfId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wrapText="1"/>
    </xf>
    <xf numFmtId="0" fontId="25" fillId="0" borderId="0" xfId="68" applyFont="1" applyFill="1" applyBorder="1" applyAlignment="1">
      <alignment horizontal="center" vertical="center" wrapText="1"/>
    </xf>
    <xf numFmtId="1" fontId="9" fillId="0" borderId="5" xfId="1" applyNumberFormat="1" applyFont="1" applyFill="1" applyBorder="1" applyAlignment="1">
      <alignment horizontal="center" vertical="center" wrapText="1"/>
    </xf>
    <xf numFmtId="1" fontId="9" fillId="0" borderId="7" xfId="1" applyNumberFormat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1" fontId="9" fillId="0" borderId="6" xfId="1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49" fontId="9" fillId="0" borderId="5" xfId="1" applyNumberFormat="1" applyFont="1" applyFill="1" applyBorder="1" applyAlignment="1">
      <alignment horizontal="center" vertical="center" wrapText="1"/>
    </xf>
    <xf numFmtId="49" fontId="9" fillId="0" borderId="7" xfId="1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1" fontId="9" fillId="0" borderId="2" xfId="1" applyNumberFormat="1" applyFont="1" applyFill="1" applyBorder="1" applyAlignment="1">
      <alignment horizontal="center" vertical="center" wrapText="1"/>
    </xf>
    <xf numFmtId="49" fontId="10" fillId="0" borderId="5" xfId="0" applyNumberFormat="1" applyFont="1" applyFill="1" applyBorder="1" applyAlignment="1">
      <alignment horizontal="center" vertical="center" wrapText="1"/>
    </xf>
    <xf numFmtId="49" fontId="10" fillId="0" borderId="7" xfId="0" applyNumberFormat="1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vertical="center" wrapText="1"/>
    </xf>
    <xf numFmtId="0" fontId="15" fillId="0" borderId="9" xfId="0" applyFont="1" applyFill="1" applyBorder="1" applyAlignment="1">
      <alignment vertical="center" wrapText="1"/>
    </xf>
    <xf numFmtId="0" fontId="7" fillId="0" borderId="8" xfId="1" applyFont="1" applyFill="1" applyBorder="1" applyAlignment="1">
      <alignment vertical="center" wrapText="1"/>
    </xf>
    <xf numFmtId="0" fontId="5" fillId="0" borderId="8" xfId="1" applyFont="1" applyFill="1" applyBorder="1" applyAlignment="1">
      <alignment horizontal="left" vertical="center" wrapText="1"/>
    </xf>
    <xf numFmtId="0" fontId="5" fillId="0" borderId="10" xfId="1" applyFont="1" applyFill="1" applyBorder="1" applyAlignment="1">
      <alignment horizontal="left" vertical="center" wrapText="1"/>
    </xf>
    <xf numFmtId="0" fontId="5" fillId="0" borderId="9" xfId="1" applyFont="1" applyFill="1" applyBorder="1" applyAlignment="1">
      <alignment horizontal="left" vertical="center" wrapText="1"/>
    </xf>
    <xf numFmtId="0" fontId="5" fillId="0" borderId="10" xfId="1" applyFont="1" applyFill="1" applyBorder="1" applyAlignment="1">
      <alignment vertical="center" wrapText="1"/>
    </xf>
    <xf numFmtId="0" fontId="5" fillId="0" borderId="8" xfId="1" applyFont="1" applyFill="1" applyBorder="1" applyAlignment="1">
      <alignment horizontal="center" vertical="center" wrapText="1"/>
    </xf>
    <xf numFmtId="0" fontId="5" fillId="0" borderId="10" xfId="1" applyFont="1" applyFill="1" applyBorder="1" applyAlignment="1">
      <alignment horizontal="center" vertical="center" wrapText="1"/>
    </xf>
    <xf numFmtId="0" fontId="5" fillId="0" borderId="9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</cellXfs>
  <cellStyles count="69">
    <cellStyle name="Normal_КСГ" xfId="3"/>
    <cellStyle name="Обычный" xfId="0" builtinId="0"/>
    <cellStyle name="Обычный 2" xfId="1"/>
    <cellStyle name="Обычный 2 2" xfId="4"/>
    <cellStyle name="Обычный 2 3" xfId="5"/>
    <cellStyle name="Обычный 2 3 2" xfId="2"/>
    <cellStyle name="Обычный 2 4" xfId="6"/>
    <cellStyle name="Обычный 2 5" xfId="7"/>
    <cellStyle name="Обычный 3" xfId="8"/>
    <cellStyle name="Обычный 3 2" xfId="9"/>
    <cellStyle name="Обычный 3 2 2" xfId="10"/>
    <cellStyle name="Обычный 3 2 3" xfId="11"/>
    <cellStyle name="Обычный 3 3" xfId="12"/>
    <cellStyle name="Обычный 3 3 2" xfId="13"/>
    <cellStyle name="Обычный 3 3 2 2" xfId="14"/>
    <cellStyle name="Обычный 3 4" xfId="15"/>
    <cellStyle name="Обычный 3 4 2" xfId="16"/>
    <cellStyle name="Обычный 3 5" xfId="17"/>
    <cellStyle name="Обычный 3 5 2" xfId="18"/>
    <cellStyle name="Обычный 4" xfId="19"/>
    <cellStyle name="Обычный 4 2" xfId="20"/>
    <cellStyle name="Обычный 5" xfId="21"/>
    <cellStyle name="Обычный 5 2" xfId="22"/>
    <cellStyle name="Обычный 6" xfId="23"/>
    <cellStyle name="Обычный 7" xfId="24"/>
    <cellStyle name="Обычный Лена" xfId="25"/>
    <cellStyle name="Обычный_Таблицы Мун.заказ Стационар" xfId="68"/>
    <cellStyle name="Процентный 2" xfId="26"/>
    <cellStyle name="Процентный 3" xfId="27"/>
    <cellStyle name="Финансовый 10" xfId="28"/>
    <cellStyle name="Финансовый 11" xfId="29"/>
    <cellStyle name="Финансовый 12" xfId="30"/>
    <cellStyle name="Финансовый 13" xfId="31"/>
    <cellStyle name="Финансовый 14" xfId="32"/>
    <cellStyle name="Финансовый 15" xfId="33"/>
    <cellStyle name="Финансовый 16" xfId="34"/>
    <cellStyle name="Финансовый 17" xfId="35"/>
    <cellStyle name="Финансовый 18" xfId="36"/>
    <cellStyle name="Финансовый 19" xfId="37"/>
    <cellStyle name="Финансовый 2" xfId="38"/>
    <cellStyle name="Финансовый 2 2" xfId="39"/>
    <cellStyle name="Финансовый 2 3" xfId="40"/>
    <cellStyle name="Финансовый 20" xfId="41"/>
    <cellStyle name="Финансовый 21" xfId="42"/>
    <cellStyle name="Финансовый 22" xfId="43"/>
    <cellStyle name="Финансовый 23" xfId="44"/>
    <cellStyle name="Финансовый 24" xfId="45"/>
    <cellStyle name="Финансовый 25" xfId="46"/>
    <cellStyle name="Финансовый 26" xfId="47"/>
    <cellStyle name="Финансовый 27" xfId="48"/>
    <cellStyle name="Финансовый 28" xfId="49"/>
    <cellStyle name="Финансовый 29" xfId="50"/>
    <cellStyle name="Финансовый 3" xfId="51"/>
    <cellStyle name="Финансовый 3 2" xfId="52"/>
    <cellStyle name="Финансовый 3 3" xfId="53"/>
    <cellStyle name="Финансовый 30" xfId="54"/>
    <cellStyle name="Финансовый 31" xfId="55"/>
    <cellStyle name="Финансовый 32" xfId="56"/>
    <cellStyle name="Финансовый 33" xfId="57"/>
    <cellStyle name="Финансовый 34" xfId="58"/>
    <cellStyle name="Финансовый 35" xfId="59"/>
    <cellStyle name="Финансовый 36" xfId="60"/>
    <cellStyle name="Финансовый 37" xfId="61"/>
    <cellStyle name="Финансовый 4" xfId="62"/>
    <cellStyle name="Финансовый 5" xfId="63"/>
    <cellStyle name="Финансовый 6" xfId="64"/>
    <cellStyle name="Финансовый 7" xfId="65"/>
    <cellStyle name="Финансовый 8" xfId="66"/>
    <cellStyle name="Финансовый 9" xfId="6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R57"/>
  <sheetViews>
    <sheetView tabSelected="1" zoomScale="90" zoomScaleNormal="90" zoomScaleSheetLayoutView="90" workbookViewId="0">
      <pane xSplit="6" ySplit="7" topLeftCell="G17" activePane="bottomRight" state="frozen"/>
      <selection activeCell="A52" sqref="A52:XFD52"/>
      <selection pane="topRight" activeCell="A52" sqref="A52:XFD52"/>
      <selection pane="bottomLeft" activeCell="A52" sqref="A52:XFD52"/>
      <selection pane="bottomRight" activeCell="A4" sqref="A4:AB4"/>
    </sheetView>
  </sheetViews>
  <sheetFormatPr defaultColWidth="9.140625" defaultRowHeight="15" x14ac:dyDescent="0.25"/>
  <cols>
    <col min="1" max="1" width="28.5703125" style="1" customWidth="1"/>
    <col min="2" max="2" width="26" style="15" customWidth="1"/>
    <col min="3" max="3" width="8.7109375" style="15" hidden="1" customWidth="1"/>
    <col min="4" max="4" width="12.85546875" style="23" hidden="1" customWidth="1"/>
    <col min="5" max="5" width="7.42578125" style="15" hidden="1" customWidth="1"/>
    <col min="6" max="6" width="14" style="1" hidden="1" customWidth="1"/>
    <col min="7" max="7" width="8.28515625" style="24" hidden="1" customWidth="1"/>
    <col min="8" max="8" width="14.7109375" style="24" hidden="1" customWidth="1"/>
    <col min="9" max="9" width="8.28515625" style="24" hidden="1" customWidth="1"/>
    <col min="10" max="10" width="15.85546875" style="24" hidden="1" customWidth="1"/>
    <col min="11" max="11" width="9.5703125" style="1" hidden="1" customWidth="1"/>
    <col min="12" max="12" width="13.5703125" style="1" hidden="1" customWidth="1"/>
    <col min="13" max="13" width="9.140625" style="1" hidden="1" customWidth="1"/>
    <col min="14" max="14" width="14" style="1" hidden="1" customWidth="1"/>
    <col min="15" max="15" width="9.7109375" style="1" hidden="1" customWidth="1"/>
    <col min="16" max="16" width="15.28515625" style="1" hidden="1" customWidth="1"/>
    <col min="17" max="17" width="9" style="1" customWidth="1"/>
    <col min="18" max="18" width="15.42578125" style="1" customWidth="1"/>
    <col min="19" max="19" width="10.42578125" style="1" hidden="1" customWidth="1"/>
    <col min="20" max="20" width="15.5703125" style="1" hidden="1" customWidth="1"/>
    <col min="21" max="21" width="15.140625" style="1" hidden="1" customWidth="1"/>
    <col min="22" max="22" width="14.42578125" style="1" hidden="1" customWidth="1"/>
    <col min="23" max="23" width="9.140625" style="1" hidden="1" customWidth="1"/>
    <col min="24" max="24" width="14.28515625" style="1" hidden="1" customWidth="1"/>
    <col min="25" max="25" width="10.85546875" style="1" hidden="1" customWidth="1"/>
    <col min="26" max="26" width="14.28515625" style="1" hidden="1" customWidth="1"/>
    <col min="27" max="27" width="10.28515625" style="1" customWidth="1"/>
    <col min="28" max="28" width="14.28515625" style="1" customWidth="1"/>
    <col min="29" max="29" width="10.28515625" style="1" hidden="1" customWidth="1"/>
    <col min="30" max="30" width="15.7109375" style="1" hidden="1" customWidth="1"/>
    <col min="31" max="31" width="10" style="1" hidden="1" customWidth="1"/>
    <col min="32" max="32" width="14.28515625" style="1" hidden="1" customWidth="1"/>
    <col min="33" max="33" width="9.85546875" style="1" hidden="1" customWidth="1"/>
    <col min="34" max="34" width="17.5703125" style="1" hidden="1" customWidth="1"/>
    <col min="35" max="35" width="8.5703125" style="1" hidden="1" customWidth="1"/>
    <col min="36" max="36" width="14.28515625" style="1" hidden="1" customWidth="1"/>
    <col min="37" max="37" width="11" style="1" hidden="1" customWidth="1"/>
    <col min="38" max="38" width="14.28515625" style="1" hidden="1" customWidth="1"/>
    <col min="39" max="39" width="11.140625" style="1" customWidth="1"/>
    <col min="40" max="40" width="12.85546875" style="1" customWidth="1"/>
    <col min="41" max="41" width="11" style="1" hidden="1" customWidth="1"/>
    <col min="42" max="42" width="12.7109375" style="1" hidden="1" customWidth="1"/>
    <col min="43" max="43" width="10.85546875" style="1" hidden="1" customWidth="1"/>
    <col min="44" max="44" width="18.5703125" style="1" hidden="1" customWidth="1"/>
    <col min="45" max="16384" width="9.140625" style="1"/>
  </cols>
  <sheetData>
    <row r="1" spans="1:44" ht="15" customHeight="1" x14ac:dyDescent="0.25">
      <c r="AB1" s="38" t="s">
        <v>116</v>
      </c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</row>
    <row r="2" spans="1:44" ht="15" customHeight="1" x14ac:dyDescent="0.25">
      <c r="AB2" s="37" t="s">
        <v>115</v>
      </c>
      <c r="AC2" s="37"/>
      <c r="AD2" s="37"/>
      <c r="AE2" s="37"/>
      <c r="AF2" s="37"/>
      <c r="AG2" s="37"/>
      <c r="AH2" s="37"/>
      <c r="AI2" s="37"/>
      <c r="AJ2" s="37"/>
      <c r="AK2" s="37"/>
      <c r="AL2" s="37"/>
      <c r="AM2" s="37"/>
      <c r="AN2" s="37"/>
    </row>
    <row r="3" spans="1:44" ht="15" customHeight="1" x14ac:dyDescent="0.25"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</row>
    <row r="4" spans="1:44" ht="36.75" customHeight="1" x14ac:dyDescent="0.25">
      <c r="A4" s="36" t="s">
        <v>0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D4" s="2"/>
      <c r="AE4" s="2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</row>
    <row r="5" spans="1:44" s="4" customFormat="1" ht="59.25" customHeight="1" x14ac:dyDescent="0.25">
      <c r="A5" s="41" t="s">
        <v>1</v>
      </c>
      <c r="B5" s="42" t="s">
        <v>2</v>
      </c>
      <c r="C5" s="43" t="s">
        <v>3</v>
      </c>
      <c r="D5" s="43" t="s">
        <v>4</v>
      </c>
      <c r="E5" s="43" t="s">
        <v>5</v>
      </c>
      <c r="F5" s="45" t="s">
        <v>6</v>
      </c>
      <c r="G5" s="39" t="s">
        <v>7</v>
      </c>
      <c r="H5" s="46"/>
      <c r="I5" s="39" t="s">
        <v>8</v>
      </c>
      <c r="J5" s="40"/>
      <c r="K5" s="47" t="s">
        <v>9</v>
      </c>
      <c r="L5" s="48"/>
      <c r="M5" s="39" t="s">
        <v>10</v>
      </c>
      <c r="N5" s="40"/>
      <c r="O5" s="39" t="s">
        <v>11</v>
      </c>
      <c r="P5" s="46"/>
      <c r="Q5" s="39" t="s">
        <v>12</v>
      </c>
      <c r="R5" s="46"/>
      <c r="S5" s="39" t="s">
        <v>13</v>
      </c>
      <c r="T5" s="46"/>
      <c r="U5" s="39" t="s">
        <v>14</v>
      </c>
      <c r="V5" s="46"/>
      <c r="W5" s="39" t="s">
        <v>15</v>
      </c>
      <c r="X5" s="40"/>
      <c r="Y5" s="39" t="s">
        <v>16</v>
      </c>
      <c r="Z5" s="46"/>
      <c r="AA5" s="57" t="s">
        <v>17</v>
      </c>
      <c r="AB5" s="57"/>
      <c r="AC5" s="39" t="s">
        <v>18</v>
      </c>
      <c r="AD5" s="40"/>
      <c r="AE5" s="49" t="s">
        <v>19</v>
      </c>
      <c r="AF5" s="50"/>
      <c r="AG5" s="49" t="s">
        <v>20</v>
      </c>
      <c r="AH5" s="50"/>
      <c r="AI5" s="49" t="s">
        <v>21</v>
      </c>
      <c r="AJ5" s="50"/>
      <c r="AK5" s="49" t="s">
        <v>22</v>
      </c>
      <c r="AL5" s="50"/>
      <c r="AM5" s="49" t="s">
        <v>23</v>
      </c>
      <c r="AN5" s="50"/>
      <c r="AO5" s="49" t="s">
        <v>24</v>
      </c>
      <c r="AP5" s="50"/>
      <c r="AQ5" s="51" t="s">
        <v>25</v>
      </c>
      <c r="AR5" s="52"/>
    </row>
    <row r="6" spans="1:44" s="5" customFormat="1" ht="24" hidden="1" customHeight="1" x14ac:dyDescent="0.25">
      <c r="A6" s="41"/>
      <c r="B6" s="42"/>
      <c r="C6" s="43"/>
      <c r="D6" s="43"/>
      <c r="E6" s="43"/>
      <c r="F6" s="45"/>
      <c r="G6" s="53" t="s">
        <v>26</v>
      </c>
      <c r="H6" s="54"/>
      <c r="I6" s="53" t="s">
        <v>27</v>
      </c>
      <c r="J6" s="54"/>
      <c r="K6" s="55" t="s">
        <v>28</v>
      </c>
      <c r="L6" s="56"/>
      <c r="M6" s="53" t="s">
        <v>29</v>
      </c>
      <c r="N6" s="54"/>
      <c r="O6" s="53" t="s">
        <v>30</v>
      </c>
      <c r="P6" s="54"/>
      <c r="Q6" s="53" t="s">
        <v>31</v>
      </c>
      <c r="R6" s="54"/>
      <c r="S6" s="53" t="s">
        <v>32</v>
      </c>
      <c r="T6" s="54"/>
      <c r="U6" s="53" t="s">
        <v>33</v>
      </c>
      <c r="V6" s="54"/>
      <c r="W6" s="53" t="s">
        <v>34</v>
      </c>
      <c r="X6" s="54"/>
      <c r="Y6" s="53" t="s">
        <v>35</v>
      </c>
      <c r="Z6" s="54"/>
      <c r="AA6" s="53" t="s">
        <v>36</v>
      </c>
      <c r="AB6" s="54"/>
      <c r="AC6" s="53" t="s">
        <v>37</v>
      </c>
      <c r="AD6" s="54"/>
      <c r="AE6" s="58" t="s">
        <v>38</v>
      </c>
      <c r="AF6" s="59"/>
      <c r="AG6" s="58" t="s">
        <v>39</v>
      </c>
      <c r="AH6" s="59"/>
      <c r="AI6" s="58" t="s">
        <v>40</v>
      </c>
      <c r="AJ6" s="59"/>
      <c r="AK6" s="58" t="s">
        <v>41</v>
      </c>
      <c r="AL6" s="59"/>
      <c r="AM6" s="58" t="s">
        <v>42</v>
      </c>
      <c r="AN6" s="59"/>
      <c r="AO6" s="58"/>
      <c r="AP6" s="59"/>
      <c r="AQ6" s="26"/>
      <c r="AR6" s="27"/>
    </row>
    <row r="7" spans="1:44" s="6" customFormat="1" ht="42.75" customHeight="1" x14ac:dyDescent="0.2">
      <c r="A7" s="41"/>
      <c r="B7" s="41"/>
      <c r="C7" s="44"/>
      <c r="D7" s="44"/>
      <c r="E7" s="44"/>
      <c r="F7" s="42"/>
      <c r="G7" s="28" t="s">
        <v>43</v>
      </c>
      <c r="H7" s="28" t="s">
        <v>44</v>
      </c>
      <c r="I7" s="28" t="s">
        <v>43</v>
      </c>
      <c r="J7" s="28" t="s">
        <v>44</v>
      </c>
      <c r="K7" s="28" t="s">
        <v>43</v>
      </c>
      <c r="L7" s="28" t="s">
        <v>44</v>
      </c>
      <c r="M7" s="28" t="s">
        <v>43</v>
      </c>
      <c r="N7" s="28" t="s">
        <v>44</v>
      </c>
      <c r="O7" s="28" t="s">
        <v>43</v>
      </c>
      <c r="P7" s="28" t="s">
        <v>44</v>
      </c>
      <c r="Q7" s="28" t="s">
        <v>43</v>
      </c>
      <c r="R7" s="28" t="s">
        <v>44</v>
      </c>
      <c r="S7" s="28" t="s">
        <v>43</v>
      </c>
      <c r="T7" s="28" t="s">
        <v>44</v>
      </c>
      <c r="U7" s="28" t="s">
        <v>43</v>
      </c>
      <c r="V7" s="28" t="s">
        <v>44</v>
      </c>
      <c r="W7" s="28" t="s">
        <v>43</v>
      </c>
      <c r="X7" s="28" t="s">
        <v>44</v>
      </c>
      <c r="Y7" s="28" t="s">
        <v>43</v>
      </c>
      <c r="Z7" s="28" t="s">
        <v>44</v>
      </c>
      <c r="AA7" s="28" t="s">
        <v>43</v>
      </c>
      <c r="AB7" s="28" t="s">
        <v>44</v>
      </c>
      <c r="AC7" s="28" t="s">
        <v>43</v>
      </c>
      <c r="AD7" s="28" t="s">
        <v>44</v>
      </c>
      <c r="AE7" s="28" t="s">
        <v>43</v>
      </c>
      <c r="AF7" s="28" t="s">
        <v>44</v>
      </c>
      <c r="AG7" s="28" t="s">
        <v>43</v>
      </c>
      <c r="AH7" s="28" t="s">
        <v>44</v>
      </c>
      <c r="AI7" s="28" t="s">
        <v>43</v>
      </c>
      <c r="AJ7" s="28" t="s">
        <v>44</v>
      </c>
      <c r="AK7" s="28" t="s">
        <v>43</v>
      </c>
      <c r="AL7" s="28" t="s">
        <v>44</v>
      </c>
      <c r="AM7" s="28" t="s">
        <v>43</v>
      </c>
      <c r="AN7" s="28" t="s">
        <v>44</v>
      </c>
      <c r="AO7" s="28" t="s">
        <v>43</v>
      </c>
      <c r="AP7" s="28" t="s">
        <v>44</v>
      </c>
      <c r="AQ7" s="29" t="s">
        <v>43</v>
      </c>
      <c r="AR7" s="29" t="s">
        <v>44</v>
      </c>
    </row>
    <row r="8" spans="1:44" s="15" customFormat="1" ht="15.75" x14ac:dyDescent="0.25">
      <c r="A8" s="60" t="s">
        <v>45</v>
      </c>
      <c r="B8" s="7" t="s">
        <v>46</v>
      </c>
      <c r="C8" s="8">
        <v>1.5529999999999999</v>
      </c>
      <c r="D8" s="9">
        <v>162105</v>
      </c>
      <c r="E8" s="10">
        <v>0.15</v>
      </c>
      <c r="F8" s="9">
        <f t="shared" ref="F8:F56" si="0">D8*(C8*E8+(1-E8))</f>
        <v>175551.60974999997</v>
      </c>
      <c r="G8" s="11">
        <v>0</v>
      </c>
      <c r="H8" s="12">
        <f>G8*F8</f>
        <v>0</v>
      </c>
      <c r="I8" s="11"/>
      <c r="J8" s="12">
        <f t="shared" ref="J8:J56" si="1">I8*F8</f>
        <v>0</v>
      </c>
      <c r="K8" s="11">
        <v>6</v>
      </c>
      <c r="L8" s="12">
        <f t="shared" ref="L8:L56" si="2">K8*F8</f>
        <v>1053309.6584999999</v>
      </c>
      <c r="M8" s="11"/>
      <c r="N8" s="12">
        <f t="shared" ref="N8:N56" si="3">M8*F8</f>
        <v>0</v>
      </c>
      <c r="O8" s="11"/>
      <c r="P8" s="12">
        <f t="shared" ref="P8:P56" si="4">SUM(F8*O8)</f>
        <v>0</v>
      </c>
      <c r="Q8" s="11"/>
      <c r="R8" s="12">
        <f t="shared" ref="R8:R56" si="5">SUM(Q8*F8)</f>
        <v>0</v>
      </c>
      <c r="S8" s="11"/>
      <c r="T8" s="12">
        <f t="shared" ref="T8:T56" si="6">S8*F8</f>
        <v>0</v>
      </c>
      <c r="U8" s="11"/>
      <c r="V8" s="12">
        <f t="shared" ref="V8:V56" si="7">U8*F8</f>
        <v>0</v>
      </c>
      <c r="W8" s="11"/>
      <c r="X8" s="12">
        <f t="shared" ref="X8:X56" si="8">SUM(F8*W8)</f>
        <v>0</v>
      </c>
      <c r="Y8" s="11"/>
      <c r="Z8" s="12">
        <f t="shared" ref="Z8:Z56" si="9">SUM(F8*Y8)</f>
        <v>0</v>
      </c>
      <c r="AA8" s="11">
        <v>46</v>
      </c>
      <c r="AB8" s="12">
        <f t="shared" ref="AB8:AB56" si="10">AA8*F8</f>
        <v>8075374.0484999986</v>
      </c>
      <c r="AC8" s="11">
        <v>5</v>
      </c>
      <c r="AD8" s="12">
        <f t="shared" ref="AD8:AD56" si="11">AC8*F8</f>
        <v>877758.04874999984</v>
      </c>
      <c r="AE8" s="11">
        <v>14</v>
      </c>
      <c r="AF8" s="12">
        <f>AE8*F8</f>
        <v>2457722.5364999995</v>
      </c>
      <c r="AG8" s="11"/>
      <c r="AH8" s="12"/>
      <c r="AI8" s="11"/>
      <c r="AJ8" s="12"/>
      <c r="AK8" s="11"/>
      <c r="AL8" s="12"/>
      <c r="AM8" s="12"/>
      <c r="AN8" s="12"/>
      <c r="AO8" s="12"/>
      <c r="AP8" s="12"/>
      <c r="AQ8" s="13">
        <f>K8+I8+M8+O8+G8+Q8+S8+U8+W8+Y8+AA8+AC8+AE8+AG8+AI8+AK8+AO8+AM8</f>
        <v>71</v>
      </c>
      <c r="AR8" s="14">
        <f>L8+J8+N8+P8+H8+R8+T8+V8+X8+Z8+AB8+AD8+AF8+AH8+AJ8+AL8+AP8+AN8</f>
        <v>12464164.292249998</v>
      </c>
    </row>
    <row r="9" spans="1:44" s="15" customFormat="1" ht="15.75" x14ac:dyDescent="0.25">
      <c r="A9" s="61"/>
      <c r="B9" s="7" t="s">
        <v>47</v>
      </c>
      <c r="C9" s="8">
        <v>1.5529999999999999</v>
      </c>
      <c r="D9" s="9">
        <v>173690</v>
      </c>
      <c r="E9" s="10">
        <v>0.3</v>
      </c>
      <c r="F9" s="9">
        <f t="shared" si="0"/>
        <v>202505.171</v>
      </c>
      <c r="G9" s="11">
        <v>5</v>
      </c>
      <c r="H9" s="12">
        <f t="shared" ref="H9:H56" si="12">G9*F9</f>
        <v>1012525.855</v>
      </c>
      <c r="I9" s="11"/>
      <c r="J9" s="12">
        <f t="shared" si="1"/>
        <v>0</v>
      </c>
      <c r="K9" s="11">
        <v>1</v>
      </c>
      <c r="L9" s="12">
        <f t="shared" si="2"/>
        <v>202505.171</v>
      </c>
      <c r="M9" s="11"/>
      <c r="N9" s="12">
        <f t="shared" si="3"/>
        <v>0</v>
      </c>
      <c r="O9" s="11"/>
      <c r="P9" s="12">
        <f t="shared" si="4"/>
        <v>0</v>
      </c>
      <c r="Q9" s="11"/>
      <c r="R9" s="12">
        <f t="shared" si="5"/>
        <v>0</v>
      </c>
      <c r="S9" s="11"/>
      <c r="T9" s="12">
        <f t="shared" si="6"/>
        <v>0</v>
      </c>
      <c r="U9" s="11"/>
      <c r="V9" s="12">
        <f t="shared" si="7"/>
        <v>0</v>
      </c>
      <c r="W9" s="11"/>
      <c r="X9" s="12">
        <f t="shared" si="8"/>
        <v>0</v>
      </c>
      <c r="Y9" s="11"/>
      <c r="Z9" s="12">
        <f t="shared" si="9"/>
        <v>0</v>
      </c>
      <c r="AA9" s="11"/>
      <c r="AB9" s="12">
        <f t="shared" si="10"/>
        <v>0</v>
      </c>
      <c r="AC9" s="11"/>
      <c r="AD9" s="12">
        <f t="shared" si="11"/>
        <v>0</v>
      </c>
      <c r="AE9" s="11">
        <v>1</v>
      </c>
      <c r="AF9" s="12">
        <f>AE9*F9</f>
        <v>202505.171</v>
      </c>
      <c r="AG9" s="11"/>
      <c r="AH9" s="12"/>
      <c r="AI9" s="11"/>
      <c r="AJ9" s="12"/>
      <c r="AK9" s="11"/>
      <c r="AL9" s="12"/>
      <c r="AM9" s="12"/>
      <c r="AN9" s="12"/>
      <c r="AO9" s="12"/>
      <c r="AP9" s="12"/>
      <c r="AQ9" s="13">
        <f t="shared" ref="AQ9:AR56" si="13">K9+I9+M9+O9+G9+Q9+S9+U9+W9+Y9+AA9+AC9+AE9+AG9+AI9+AK9+AO9+AM9</f>
        <v>7</v>
      </c>
      <c r="AR9" s="14">
        <f t="shared" si="13"/>
        <v>1417536.1970000002</v>
      </c>
    </row>
    <row r="10" spans="1:44" s="15" customFormat="1" ht="15.75" x14ac:dyDescent="0.25">
      <c r="A10" s="62" t="s">
        <v>48</v>
      </c>
      <c r="B10" s="7" t="s">
        <v>49</v>
      </c>
      <c r="C10" s="8">
        <v>1.5529999999999999</v>
      </c>
      <c r="D10" s="9">
        <v>123231</v>
      </c>
      <c r="E10" s="10">
        <v>0.3</v>
      </c>
      <c r="F10" s="9">
        <f t="shared" si="0"/>
        <v>143675.02289999998</v>
      </c>
      <c r="G10" s="16">
        <v>0</v>
      </c>
      <c r="H10" s="12">
        <f t="shared" si="12"/>
        <v>0</v>
      </c>
      <c r="I10" s="11"/>
      <c r="J10" s="12">
        <f t="shared" si="1"/>
        <v>0</v>
      </c>
      <c r="K10" s="11"/>
      <c r="L10" s="12">
        <f t="shared" si="2"/>
        <v>0</v>
      </c>
      <c r="M10" s="11">
        <v>30</v>
      </c>
      <c r="N10" s="12">
        <f t="shared" si="3"/>
        <v>4310250.686999999</v>
      </c>
      <c r="O10" s="11"/>
      <c r="P10" s="12">
        <f t="shared" si="4"/>
        <v>0</v>
      </c>
      <c r="Q10" s="11"/>
      <c r="R10" s="12">
        <f t="shared" si="5"/>
        <v>0</v>
      </c>
      <c r="S10" s="11"/>
      <c r="T10" s="12">
        <f t="shared" si="6"/>
        <v>0</v>
      </c>
      <c r="U10" s="11"/>
      <c r="V10" s="12">
        <f t="shared" si="7"/>
        <v>0</v>
      </c>
      <c r="W10" s="11"/>
      <c r="X10" s="12">
        <f t="shared" si="8"/>
        <v>0</v>
      </c>
      <c r="Y10" s="11"/>
      <c r="Z10" s="12">
        <f t="shared" si="9"/>
        <v>0</v>
      </c>
      <c r="AA10" s="11">
        <v>0</v>
      </c>
      <c r="AB10" s="12">
        <f t="shared" si="10"/>
        <v>0</v>
      </c>
      <c r="AC10" s="11"/>
      <c r="AD10" s="12">
        <f t="shared" si="11"/>
        <v>0</v>
      </c>
      <c r="AE10" s="11"/>
      <c r="AF10" s="12"/>
      <c r="AG10" s="11"/>
      <c r="AH10" s="12"/>
      <c r="AI10" s="11">
        <v>6</v>
      </c>
      <c r="AJ10" s="12">
        <f>SUM(F10*AI10)</f>
        <v>862050.13739999989</v>
      </c>
      <c r="AK10" s="11"/>
      <c r="AL10" s="12"/>
      <c r="AM10" s="12"/>
      <c r="AN10" s="12"/>
      <c r="AO10" s="12"/>
      <c r="AP10" s="12"/>
      <c r="AQ10" s="13">
        <f t="shared" si="13"/>
        <v>36</v>
      </c>
      <c r="AR10" s="14">
        <f t="shared" si="13"/>
        <v>5172300.8243999984</v>
      </c>
    </row>
    <row r="11" spans="1:44" s="15" customFormat="1" ht="15.75" x14ac:dyDescent="0.25">
      <c r="A11" s="61"/>
      <c r="B11" s="7" t="s">
        <v>50</v>
      </c>
      <c r="C11" s="8">
        <v>1.5529999999999999</v>
      </c>
      <c r="D11" s="9">
        <v>186119</v>
      </c>
      <c r="E11" s="10">
        <v>0.3</v>
      </c>
      <c r="F11" s="9">
        <f t="shared" si="0"/>
        <v>216996.1421</v>
      </c>
      <c r="G11" s="16">
        <v>10</v>
      </c>
      <c r="H11" s="12">
        <f t="shared" si="12"/>
        <v>2169961.4210000001</v>
      </c>
      <c r="I11" s="11"/>
      <c r="J11" s="12">
        <f t="shared" si="1"/>
        <v>0</v>
      </c>
      <c r="K11" s="11"/>
      <c r="L11" s="12">
        <f t="shared" si="2"/>
        <v>0</v>
      </c>
      <c r="M11" s="11">
        <v>60</v>
      </c>
      <c r="N11" s="12">
        <f t="shared" si="3"/>
        <v>13019768.526000001</v>
      </c>
      <c r="O11" s="11"/>
      <c r="P11" s="12">
        <f t="shared" si="4"/>
        <v>0</v>
      </c>
      <c r="Q11" s="11"/>
      <c r="R11" s="12">
        <f t="shared" si="5"/>
        <v>0</v>
      </c>
      <c r="S11" s="11"/>
      <c r="T11" s="12">
        <f t="shared" si="6"/>
        <v>0</v>
      </c>
      <c r="U11" s="11"/>
      <c r="V11" s="12">
        <f t="shared" si="7"/>
        <v>0</v>
      </c>
      <c r="W11" s="11"/>
      <c r="X11" s="12">
        <f t="shared" si="8"/>
        <v>0</v>
      </c>
      <c r="Y11" s="11"/>
      <c r="Z11" s="12">
        <f t="shared" si="9"/>
        <v>0</v>
      </c>
      <c r="AA11" s="11">
        <v>6</v>
      </c>
      <c r="AB11" s="12">
        <f t="shared" si="10"/>
        <v>1301976.8525999999</v>
      </c>
      <c r="AC11" s="11"/>
      <c r="AD11" s="12">
        <f t="shared" si="11"/>
        <v>0</v>
      </c>
      <c r="AE11" s="11"/>
      <c r="AF11" s="12"/>
      <c r="AG11" s="11"/>
      <c r="AH11" s="12"/>
      <c r="AI11" s="11"/>
      <c r="AJ11" s="12"/>
      <c r="AK11" s="11"/>
      <c r="AL11" s="12"/>
      <c r="AM11" s="12"/>
      <c r="AN11" s="12"/>
      <c r="AO11" s="12"/>
      <c r="AP11" s="12"/>
      <c r="AQ11" s="13">
        <f t="shared" si="13"/>
        <v>76</v>
      </c>
      <c r="AR11" s="14">
        <f t="shared" si="13"/>
        <v>16491706.799600001</v>
      </c>
    </row>
    <row r="12" spans="1:44" s="15" customFormat="1" ht="15.75" x14ac:dyDescent="0.25">
      <c r="A12" s="17" t="s">
        <v>51</v>
      </c>
      <c r="B12" s="7" t="s">
        <v>52</v>
      </c>
      <c r="C12" s="8">
        <v>1.5529999999999999</v>
      </c>
      <c r="D12" s="9">
        <v>129966</v>
      </c>
      <c r="E12" s="10">
        <v>0.15</v>
      </c>
      <c r="F12" s="9">
        <f t="shared" si="0"/>
        <v>140746.67969999998</v>
      </c>
      <c r="G12" s="16">
        <v>67</v>
      </c>
      <c r="H12" s="12">
        <f t="shared" si="12"/>
        <v>9430027.5398999993</v>
      </c>
      <c r="I12" s="11"/>
      <c r="J12" s="12">
        <f t="shared" si="1"/>
        <v>0</v>
      </c>
      <c r="K12" s="11"/>
      <c r="L12" s="12">
        <f t="shared" si="2"/>
        <v>0</v>
      </c>
      <c r="M12" s="11"/>
      <c r="N12" s="12">
        <f t="shared" si="3"/>
        <v>0</v>
      </c>
      <c r="O12" s="11"/>
      <c r="P12" s="12">
        <f t="shared" si="4"/>
        <v>0</v>
      </c>
      <c r="Q12" s="11"/>
      <c r="R12" s="12">
        <f t="shared" si="5"/>
        <v>0</v>
      </c>
      <c r="S12" s="11"/>
      <c r="T12" s="12">
        <f t="shared" si="6"/>
        <v>0</v>
      </c>
      <c r="U12" s="11"/>
      <c r="V12" s="12">
        <f t="shared" si="7"/>
        <v>0</v>
      </c>
      <c r="W12" s="11"/>
      <c r="X12" s="12">
        <f t="shared" si="8"/>
        <v>0</v>
      </c>
      <c r="Y12" s="11"/>
      <c r="Z12" s="12">
        <f t="shared" si="9"/>
        <v>0</v>
      </c>
      <c r="AA12" s="11"/>
      <c r="AB12" s="12">
        <f t="shared" si="10"/>
        <v>0</v>
      </c>
      <c r="AC12" s="11"/>
      <c r="AD12" s="12">
        <f t="shared" si="11"/>
        <v>0</v>
      </c>
      <c r="AE12" s="11"/>
      <c r="AF12" s="12"/>
      <c r="AG12" s="11"/>
      <c r="AH12" s="12"/>
      <c r="AI12" s="11"/>
      <c r="AJ12" s="12"/>
      <c r="AK12" s="11"/>
      <c r="AL12" s="12"/>
      <c r="AM12" s="12"/>
      <c r="AN12" s="12"/>
      <c r="AO12" s="12"/>
      <c r="AP12" s="12"/>
      <c r="AQ12" s="13">
        <f t="shared" si="13"/>
        <v>67</v>
      </c>
      <c r="AR12" s="14">
        <f t="shared" si="13"/>
        <v>9430027.5398999993</v>
      </c>
    </row>
    <row r="13" spans="1:44" s="15" customFormat="1" ht="15.75" x14ac:dyDescent="0.25">
      <c r="A13" s="18" t="s">
        <v>53</v>
      </c>
      <c r="B13" s="7" t="s">
        <v>54</v>
      </c>
      <c r="C13" s="8">
        <v>1.5529999999999999</v>
      </c>
      <c r="D13" s="9">
        <v>144696</v>
      </c>
      <c r="E13" s="10">
        <v>0.3</v>
      </c>
      <c r="F13" s="9">
        <f t="shared" si="0"/>
        <v>168701.06639999998</v>
      </c>
      <c r="G13" s="16">
        <v>35</v>
      </c>
      <c r="H13" s="12">
        <f t="shared" si="12"/>
        <v>5904537.3239999991</v>
      </c>
      <c r="I13" s="11"/>
      <c r="J13" s="12">
        <f t="shared" si="1"/>
        <v>0</v>
      </c>
      <c r="K13" s="11"/>
      <c r="L13" s="12">
        <f t="shared" si="2"/>
        <v>0</v>
      </c>
      <c r="M13" s="11"/>
      <c r="N13" s="12">
        <f t="shared" si="3"/>
        <v>0</v>
      </c>
      <c r="O13" s="11"/>
      <c r="P13" s="12">
        <f t="shared" si="4"/>
        <v>0</v>
      </c>
      <c r="Q13" s="11"/>
      <c r="R13" s="12">
        <f t="shared" si="5"/>
        <v>0</v>
      </c>
      <c r="S13" s="11"/>
      <c r="T13" s="12">
        <f t="shared" si="6"/>
        <v>0</v>
      </c>
      <c r="U13" s="11"/>
      <c r="V13" s="12">
        <f t="shared" si="7"/>
        <v>0</v>
      </c>
      <c r="W13" s="11"/>
      <c r="X13" s="12">
        <f t="shared" si="8"/>
        <v>0</v>
      </c>
      <c r="Y13" s="11"/>
      <c r="Z13" s="12">
        <f t="shared" si="9"/>
        <v>0</v>
      </c>
      <c r="AA13" s="11"/>
      <c r="AB13" s="12">
        <f t="shared" si="10"/>
        <v>0</v>
      </c>
      <c r="AC13" s="11"/>
      <c r="AD13" s="12">
        <f t="shared" si="11"/>
        <v>0</v>
      </c>
      <c r="AE13" s="11"/>
      <c r="AF13" s="12"/>
      <c r="AG13" s="11"/>
      <c r="AH13" s="12"/>
      <c r="AI13" s="11"/>
      <c r="AJ13" s="12"/>
      <c r="AK13" s="11"/>
      <c r="AL13" s="12"/>
      <c r="AM13" s="12"/>
      <c r="AN13" s="12"/>
      <c r="AO13" s="12"/>
      <c r="AP13" s="12"/>
      <c r="AQ13" s="13">
        <f t="shared" si="13"/>
        <v>35</v>
      </c>
      <c r="AR13" s="14">
        <f t="shared" si="13"/>
        <v>5904537.3239999991</v>
      </c>
    </row>
    <row r="14" spans="1:44" s="15" customFormat="1" ht="30" customHeight="1" x14ac:dyDescent="0.25">
      <c r="A14" s="18" t="s">
        <v>55</v>
      </c>
      <c r="B14" s="7" t="s">
        <v>56</v>
      </c>
      <c r="C14" s="8">
        <v>1.5529999999999999</v>
      </c>
      <c r="D14" s="9">
        <v>248435</v>
      </c>
      <c r="E14" s="10">
        <v>0.45</v>
      </c>
      <c r="F14" s="9">
        <f t="shared" si="0"/>
        <v>310258.04975000001</v>
      </c>
      <c r="G14" s="16">
        <v>0</v>
      </c>
      <c r="H14" s="12">
        <f t="shared" si="12"/>
        <v>0</v>
      </c>
      <c r="I14" s="11"/>
      <c r="J14" s="12">
        <f t="shared" si="1"/>
        <v>0</v>
      </c>
      <c r="K14" s="11"/>
      <c r="L14" s="12">
        <f t="shared" si="2"/>
        <v>0</v>
      </c>
      <c r="M14" s="11"/>
      <c r="N14" s="12">
        <f t="shared" si="3"/>
        <v>0</v>
      </c>
      <c r="O14" s="11"/>
      <c r="P14" s="12">
        <f t="shared" si="4"/>
        <v>0</v>
      </c>
      <c r="Q14" s="11"/>
      <c r="R14" s="12">
        <f t="shared" si="5"/>
        <v>0</v>
      </c>
      <c r="S14" s="11"/>
      <c r="T14" s="12">
        <f t="shared" si="6"/>
        <v>0</v>
      </c>
      <c r="U14" s="11"/>
      <c r="V14" s="12">
        <f t="shared" si="7"/>
        <v>0</v>
      </c>
      <c r="W14" s="11"/>
      <c r="X14" s="12">
        <f t="shared" si="8"/>
        <v>0</v>
      </c>
      <c r="Y14" s="11"/>
      <c r="Z14" s="12">
        <f t="shared" si="9"/>
        <v>0</v>
      </c>
      <c r="AA14" s="11"/>
      <c r="AB14" s="12">
        <f t="shared" si="10"/>
        <v>0</v>
      </c>
      <c r="AC14" s="11"/>
      <c r="AD14" s="12">
        <f t="shared" si="11"/>
        <v>0</v>
      </c>
      <c r="AE14" s="11"/>
      <c r="AF14" s="12"/>
      <c r="AG14" s="11"/>
      <c r="AH14" s="12"/>
      <c r="AI14" s="11"/>
      <c r="AJ14" s="12"/>
      <c r="AK14" s="11"/>
      <c r="AL14" s="12"/>
      <c r="AM14" s="12"/>
      <c r="AN14" s="12"/>
      <c r="AO14" s="12"/>
      <c r="AP14" s="12"/>
      <c r="AQ14" s="13">
        <f t="shared" si="13"/>
        <v>0</v>
      </c>
      <c r="AR14" s="14">
        <f t="shared" si="13"/>
        <v>0</v>
      </c>
    </row>
    <row r="15" spans="1:44" s="15" customFormat="1" ht="15.75" x14ac:dyDescent="0.25">
      <c r="A15" s="18" t="s">
        <v>57</v>
      </c>
      <c r="B15" s="7" t="s">
        <v>58</v>
      </c>
      <c r="C15" s="8">
        <v>1.5529999999999999</v>
      </c>
      <c r="D15" s="9">
        <v>97679</v>
      </c>
      <c r="E15" s="10">
        <v>0.3</v>
      </c>
      <c r="F15" s="9">
        <f t="shared" si="0"/>
        <v>113883.9461</v>
      </c>
      <c r="G15" s="16">
        <v>0</v>
      </c>
      <c r="H15" s="12">
        <f t="shared" si="12"/>
        <v>0</v>
      </c>
      <c r="I15" s="11"/>
      <c r="J15" s="12">
        <f t="shared" si="1"/>
        <v>0</v>
      </c>
      <c r="K15" s="11"/>
      <c r="L15" s="12">
        <f t="shared" si="2"/>
        <v>0</v>
      </c>
      <c r="M15" s="11"/>
      <c r="N15" s="12">
        <f t="shared" si="3"/>
        <v>0</v>
      </c>
      <c r="O15" s="11"/>
      <c r="P15" s="12">
        <f t="shared" si="4"/>
        <v>0</v>
      </c>
      <c r="Q15" s="11"/>
      <c r="R15" s="12">
        <f t="shared" si="5"/>
        <v>0</v>
      </c>
      <c r="S15" s="11"/>
      <c r="T15" s="12">
        <f t="shared" si="6"/>
        <v>0</v>
      </c>
      <c r="U15" s="11"/>
      <c r="V15" s="12">
        <f t="shared" si="7"/>
        <v>0</v>
      </c>
      <c r="W15" s="11"/>
      <c r="X15" s="12">
        <f t="shared" si="8"/>
        <v>0</v>
      </c>
      <c r="Y15" s="11">
        <v>75</v>
      </c>
      <c r="Z15" s="12">
        <f t="shared" si="9"/>
        <v>8541295.9574999996</v>
      </c>
      <c r="AA15" s="11"/>
      <c r="AB15" s="12">
        <f t="shared" si="10"/>
        <v>0</v>
      </c>
      <c r="AC15" s="11"/>
      <c r="AD15" s="12">
        <f t="shared" si="11"/>
        <v>0</v>
      </c>
      <c r="AE15" s="11"/>
      <c r="AF15" s="12"/>
      <c r="AG15" s="11"/>
      <c r="AH15" s="12"/>
      <c r="AI15" s="11"/>
      <c r="AJ15" s="12"/>
      <c r="AK15" s="11"/>
      <c r="AL15" s="12"/>
      <c r="AM15" s="12"/>
      <c r="AN15" s="12"/>
      <c r="AO15" s="12"/>
      <c r="AP15" s="12"/>
      <c r="AQ15" s="13">
        <f t="shared" si="13"/>
        <v>75</v>
      </c>
      <c r="AR15" s="14">
        <f t="shared" si="13"/>
        <v>8541295.9574999996</v>
      </c>
    </row>
    <row r="16" spans="1:44" s="15" customFormat="1" ht="15.75" x14ac:dyDescent="0.25">
      <c r="A16" s="63" t="s">
        <v>59</v>
      </c>
      <c r="B16" s="7" t="s">
        <v>60</v>
      </c>
      <c r="C16" s="8">
        <v>1.5529999999999999</v>
      </c>
      <c r="D16" s="9">
        <v>157300</v>
      </c>
      <c r="E16" s="10">
        <v>0.3</v>
      </c>
      <c r="F16" s="9">
        <f t="shared" si="0"/>
        <v>183396.06999999998</v>
      </c>
      <c r="G16" s="16">
        <v>0</v>
      </c>
      <c r="H16" s="12">
        <f t="shared" si="12"/>
        <v>0</v>
      </c>
      <c r="I16" s="11">
        <v>110</v>
      </c>
      <c r="J16" s="12">
        <f>I16*F16</f>
        <v>20173567.699999999</v>
      </c>
      <c r="K16" s="11"/>
      <c r="L16" s="12">
        <f t="shared" si="2"/>
        <v>0</v>
      </c>
      <c r="M16" s="11"/>
      <c r="N16" s="12">
        <f t="shared" si="3"/>
        <v>0</v>
      </c>
      <c r="O16" s="11"/>
      <c r="P16" s="12">
        <f t="shared" si="4"/>
        <v>0</v>
      </c>
      <c r="Q16" s="11"/>
      <c r="R16" s="12">
        <f t="shared" si="5"/>
        <v>0</v>
      </c>
      <c r="S16" s="11"/>
      <c r="T16" s="12">
        <f t="shared" si="6"/>
        <v>0</v>
      </c>
      <c r="U16" s="11"/>
      <c r="V16" s="12">
        <f t="shared" si="7"/>
        <v>0</v>
      </c>
      <c r="W16" s="11"/>
      <c r="X16" s="12">
        <f t="shared" si="8"/>
        <v>0</v>
      </c>
      <c r="Y16" s="11"/>
      <c r="Z16" s="12">
        <f t="shared" si="9"/>
        <v>0</v>
      </c>
      <c r="AA16" s="11"/>
      <c r="AB16" s="12">
        <f t="shared" si="10"/>
        <v>0</v>
      </c>
      <c r="AC16" s="11"/>
      <c r="AD16" s="12">
        <f t="shared" si="11"/>
        <v>0</v>
      </c>
      <c r="AE16" s="11"/>
      <c r="AF16" s="12"/>
      <c r="AG16" s="11"/>
      <c r="AH16" s="12"/>
      <c r="AI16" s="11"/>
      <c r="AJ16" s="12"/>
      <c r="AK16" s="11"/>
      <c r="AL16" s="12"/>
      <c r="AM16" s="12"/>
      <c r="AN16" s="12"/>
      <c r="AO16" s="12"/>
      <c r="AP16" s="12"/>
      <c r="AQ16" s="13">
        <f t="shared" si="13"/>
        <v>110</v>
      </c>
      <c r="AR16" s="14">
        <f t="shared" si="13"/>
        <v>20173567.699999999</v>
      </c>
    </row>
    <row r="17" spans="1:44" s="15" customFormat="1" ht="15.75" x14ac:dyDescent="0.25">
      <c r="A17" s="64"/>
      <c r="B17" s="7" t="s">
        <v>61</v>
      </c>
      <c r="C17" s="8">
        <v>1.5529999999999999</v>
      </c>
      <c r="D17" s="9">
        <v>241904</v>
      </c>
      <c r="E17" s="10">
        <v>0.15</v>
      </c>
      <c r="F17" s="9">
        <f t="shared" si="0"/>
        <v>261969.93679999997</v>
      </c>
      <c r="G17" s="16">
        <v>0</v>
      </c>
      <c r="H17" s="12">
        <f t="shared" si="12"/>
        <v>0</v>
      </c>
      <c r="I17" s="11"/>
      <c r="J17" s="12">
        <f t="shared" si="1"/>
        <v>0</v>
      </c>
      <c r="K17" s="11"/>
      <c r="L17" s="12">
        <f t="shared" si="2"/>
        <v>0</v>
      </c>
      <c r="M17" s="11"/>
      <c r="N17" s="12">
        <f t="shared" si="3"/>
        <v>0</v>
      </c>
      <c r="O17" s="11"/>
      <c r="P17" s="12">
        <f t="shared" si="4"/>
        <v>0</v>
      </c>
      <c r="Q17" s="11"/>
      <c r="R17" s="12">
        <f t="shared" si="5"/>
        <v>0</v>
      </c>
      <c r="S17" s="11"/>
      <c r="T17" s="12">
        <f t="shared" si="6"/>
        <v>0</v>
      </c>
      <c r="U17" s="11"/>
      <c r="V17" s="12">
        <f t="shared" si="7"/>
        <v>0</v>
      </c>
      <c r="W17" s="11"/>
      <c r="X17" s="12">
        <f t="shared" si="8"/>
        <v>0</v>
      </c>
      <c r="Y17" s="11"/>
      <c r="Z17" s="12">
        <f t="shared" si="9"/>
        <v>0</v>
      </c>
      <c r="AA17" s="11"/>
      <c r="AB17" s="12">
        <f t="shared" si="10"/>
        <v>0</v>
      </c>
      <c r="AC17" s="11"/>
      <c r="AD17" s="12">
        <f t="shared" si="11"/>
        <v>0</v>
      </c>
      <c r="AE17" s="11"/>
      <c r="AF17" s="12"/>
      <c r="AG17" s="11"/>
      <c r="AH17" s="12"/>
      <c r="AI17" s="11"/>
      <c r="AJ17" s="12"/>
      <c r="AK17" s="11"/>
      <c r="AL17" s="12"/>
      <c r="AM17" s="12"/>
      <c r="AN17" s="12"/>
      <c r="AO17" s="12"/>
      <c r="AP17" s="12"/>
      <c r="AQ17" s="13">
        <f t="shared" si="13"/>
        <v>0</v>
      </c>
      <c r="AR17" s="14">
        <f t="shared" si="13"/>
        <v>0</v>
      </c>
    </row>
    <row r="18" spans="1:44" s="15" customFormat="1" ht="15.75" x14ac:dyDescent="0.25">
      <c r="A18" s="64"/>
      <c r="B18" s="7" t="s">
        <v>62</v>
      </c>
      <c r="C18" s="8">
        <v>1.5529999999999999</v>
      </c>
      <c r="D18" s="9">
        <v>155229</v>
      </c>
      <c r="E18" s="10">
        <v>0.15</v>
      </c>
      <c r="F18" s="9">
        <f t="shared" si="0"/>
        <v>168105.24554999999</v>
      </c>
      <c r="G18" s="16">
        <v>0</v>
      </c>
      <c r="H18" s="12">
        <f t="shared" si="12"/>
        <v>0</v>
      </c>
      <c r="I18" s="11">
        <v>17</v>
      </c>
      <c r="J18" s="12">
        <f t="shared" si="1"/>
        <v>2857789.17435</v>
      </c>
      <c r="K18" s="11"/>
      <c r="L18" s="12">
        <f t="shared" si="2"/>
        <v>0</v>
      </c>
      <c r="M18" s="11"/>
      <c r="N18" s="12">
        <f t="shared" si="3"/>
        <v>0</v>
      </c>
      <c r="O18" s="11"/>
      <c r="P18" s="12">
        <f t="shared" si="4"/>
        <v>0</v>
      </c>
      <c r="Q18" s="11"/>
      <c r="R18" s="12">
        <f t="shared" si="5"/>
        <v>0</v>
      </c>
      <c r="S18" s="11"/>
      <c r="T18" s="12">
        <f t="shared" si="6"/>
        <v>0</v>
      </c>
      <c r="U18" s="11"/>
      <c r="V18" s="12">
        <f t="shared" si="7"/>
        <v>0</v>
      </c>
      <c r="W18" s="11"/>
      <c r="X18" s="12">
        <f t="shared" si="8"/>
        <v>0</v>
      </c>
      <c r="Y18" s="11"/>
      <c r="Z18" s="12">
        <f t="shared" si="9"/>
        <v>0</v>
      </c>
      <c r="AA18" s="11"/>
      <c r="AB18" s="12">
        <f t="shared" si="10"/>
        <v>0</v>
      </c>
      <c r="AC18" s="11"/>
      <c r="AD18" s="12">
        <f t="shared" si="11"/>
        <v>0</v>
      </c>
      <c r="AE18" s="11"/>
      <c r="AF18" s="12"/>
      <c r="AG18" s="11"/>
      <c r="AH18" s="12"/>
      <c r="AI18" s="11"/>
      <c r="AJ18" s="12"/>
      <c r="AK18" s="11"/>
      <c r="AL18" s="12"/>
      <c r="AM18" s="12"/>
      <c r="AN18" s="12"/>
      <c r="AO18" s="12"/>
      <c r="AP18" s="12"/>
      <c r="AQ18" s="13">
        <f t="shared" si="13"/>
        <v>17</v>
      </c>
      <c r="AR18" s="14">
        <f t="shared" si="13"/>
        <v>2857789.17435</v>
      </c>
    </row>
    <row r="19" spans="1:44" s="15" customFormat="1" ht="15.75" x14ac:dyDescent="0.25">
      <c r="A19" s="64"/>
      <c r="B19" s="7" t="s">
        <v>63</v>
      </c>
      <c r="C19" s="8">
        <v>1.5529999999999999</v>
      </c>
      <c r="D19" s="9">
        <v>223119</v>
      </c>
      <c r="E19" s="10">
        <v>0.15</v>
      </c>
      <c r="F19" s="9">
        <f t="shared" si="0"/>
        <v>241626.72104999996</v>
      </c>
      <c r="G19" s="16">
        <v>0</v>
      </c>
      <c r="H19" s="12">
        <f t="shared" si="12"/>
        <v>0</v>
      </c>
      <c r="I19" s="11">
        <v>6</v>
      </c>
      <c r="J19" s="12">
        <f t="shared" si="1"/>
        <v>1449760.3262999998</v>
      </c>
      <c r="K19" s="11"/>
      <c r="L19" s="12">
        <f t="shared" si="2"/>
        <v>0</v>
      </c>
      <c r="M19" s="11"/>
      <c r="N19" s="12">
        <f t="shared" si="3"/>
        <v>0</v>
      </c>
      <c r="O19" s="11"/>
      <c r="P19" s="12">
        <f t="shared" si="4"/>
        <v>0</v>
      </c>
      <c r="Q19" s="11"/>
      <c r="R19" s="12">
        <f t="shared" si="5"/>
        <v>0</v>
      </c>
      <c r="S19" s="11"/>
      <c r="T19" s="12">
        <f t="shared" si="6"/>
        <v>0</v>
      </c>
      <c r="U19" s="11"/>
      <c r="V19" s="12">
        <f t="shared" si="7"/>
        <v>0</v>
      </c>
      <c r="W19" s="11"/>
      <c r="X19" s="12">
        <f t="shared" si="8"/>
        <v>0</v>
      </c>
      <c r="Y19" s="11"/>
      <c r="Z19" s="12">
        <f t="shared" si="9"/>
        <v>0</v>
      </c>
      <c r="AA19" s="11"/>
      <c r="AB19" s="12">
        <f t="shared" si="10"/>
        <v>0</v>
      </c>
      <c r="AC19" s="11"/>
      <c r="AD19" s="12">
        <f t="shared" si="11"/>
        <v>0</v>
      </c>
      <c r="AE19" s="11"/>
      <c r="AF19" s="12"/>
      <c r="AG19" s="11"/>
      <c r="AH19" s="12"/>
      <c r="AI19" s="11"/>
      <c r="AJ19" s="12"/>
      <c r="AK19" s="11"/>
      <c r="AL19" s="12"/>
      <c r="AM19" s="12"/>
      <c r="AN19" s="12"/>
      <c r="AO19" s="12"/>
      <c r="AP19" s="12"/>
      <c r="AQ19" s="13">
        <f t="shared" si="13"/>
        <v>6</v>
      </c>
      <c r="AR19" s="14">
        <f t="shared" si="13"/>
        <v>1449760.3262999998</v>
      </c>
    </row>
    <row r="20" spans="1:44" s="15" customFormat="1" ht="15.75" x14ac:dyDescent="0.25">
      <c r="A20" s="64"/>
      <c r="B20" s="7" t="s">
        <v>64</v>
      </c>
      <c r="C20" s="8">
        <v>1.5529999999999999</v>
      </c>
      <c r="D20" s="9">
        <v>281752</v>
      </c>
      <c r="E20" s="19">
        <v>0.3</v>
      </c>
      <c r="F20" s="9">
        <f t="shared" si="0"/>
        <v>328494.6568</v>
      </c>
      <c r="G20" s="16">
        <v>0</v>
      </c>
      <c r="H20" s="12">
        <f t="shared" si="12"/>
        <v>0</v>
      </c>
      <c r="I20" s="11">
        <v>94</v>
      </c>
      <c r="J20" s="12">
        <f t="shared" si="1"/>
        <v>30878497.7392</v>
      </c>
      <c r="K20" s="11"/>
      <c r="L20" s="12">
        <f t="shared" si="2"/>
        <v>0</v>
      </c>
      <c r="M20" s="11"/>
      <c r="N20" s="12">
        <f t="shared" si="3"/>
        <v>0</v>
      </c>
      <c r="O20" s="11"/>
      <c r="P20" s="12">
        <f t="shared" si="4"/>
        <v>0</v>
      </c>
      <c r="Q20" s="11"/>
      <c r="R20" s="12">
        <f t="shared" si="5"/>
        <v>0</v>
      </c>
      <c r="S20" s="11"/>
      <c r="T20" s="12">
        <f t="shared" si="6"/>
        <v>0</v>
      </c>
      <c r="U20" s="11"/>
      <c r="V20" s="12">
        <f t="shared" si="7"/>
        <v>0</v>
      </c>
      <c r="W20" s="11"/>
      <c r="X20" s="12">
        <f t="shared" si="8"/>
        <v>0</v>
      </c>
      <c r="Y20" s="11"/>
      <c r="Z20" s="12">
        <f t="shared" si="9"/>
        <v>0</v>
      </c>
      <c r="AA20" s="11"/>
      <c r="AB20" s="12">
        <f t="shared" si="10"/>
        <v>0</v>
      </c>
      <c r="AC20" s="11"/>
      <c r="AD20" s="12">
        <f t="shared" si="11"/>
        <v>0</v>
      </c>
      <c r="AE20" s="11"/>
      <c r="AF20" s="12"/>
      <c r="AG20" s="11"/>
      <c r="AH20" s="12"/>
      <c r="AI20" s="11"/>
      <c r="AJ20" s="12"/>
      <c r="AK20" s="11"/>
      <c r="AL20" s="12"/>
      <c r="AM20" s="12"/>
      <c r="AN20" s="12"/>
      <c r="AO20" s="12"/>
      <c r="AP20" s="12"/>
      <c r="AQ20" s="13">
        <f t="shared" si="13"/>
        <v>94</v>
      </c>
      <c r="AR20" s="14">
        <f t="shared" si="13"/>
        <v>30878497.7392</v>
      </c>
    </row>
    <row r="21" spans="1:44" s="15" customFormat="1" ht="15.75" x14ac:dyDescent="0.25">
      <c r="A21" s="65"/>
      <c r="B21" s="7" t="s">
        <v>65</v>
      </c>
      <c r="C21" s="8">
        <v>1.5529999999999999</v>
      </c>
      <c r="D21" s="9">
        <v>382846</v>
      </c>
      <c r="E21" s="19">
        <v>0.3</v>
      </c>
      <c r="F21" s="9">
        <f t="shared" si="0"/>
        <v>446360.15139999997</v>
      </c>
      <c r="G21" s="16">
        <v>0</v>
      </c>
      <c r="H21" s="12">
        <f t="shared" si="12"/>
        <v>0</v>
      </c>
      <c r="I21" s="11">
        <v>6</v>
      </c>
      <c r="J21" s="12">
        <f t="shared" si="1"/>
        <v>2678160.9084000001</v>
      </c>
      <c r="K21" s="11"/>
      <c r="L21" s="12">
        <f t="shared" si="2"/>
        <v>0</v>
      </c>
      <c r="M21" s="11"/>
      <c r="N21" s="12">
        <f t="shared" si="3"/>
        <v>0</v>
      </c>
      <c r="O21" s="11"/>
      <c r="P21" s="12">
        <f t="shared" si="4"/>
        <v>0</v>
      </c>
      <c r="Q21" s="11"/>
      <c r="R21" s="12">
        <f t="shared" si="5"/>
        <v>0</v>
      </c>
      <c r="S21" s="11"/>
      <c r="T21" s="12">
        <f t="shared" si="6"/>
        <v>0</v>
      </c>
      <c r="U21" s="11"/>
      <c r="V21" s="12">
        <f t="shared" si="7"/>
        <v>0</v>
      </c>
      <c r="W21" s="11"/>
      <c r="X21" s="12">
        <f t="shared" si="8"/>
        <v>0</v>
      </c>
      <c r="Y21" s="11"/>
      <c r="Z21" s="12">
        <f t="shared" si="9"/>
        <v>0</v>
      </c>
      <c r="AA21" s="11"/>
      <c r="AB21" s="12">
        <f t="shared" si="10"/>
        <v>0</v>
      </c>
      <c r="AC21" s="11"/>
      <c r="AD21" s="12">
        <f t="shared" si="11"/>
        <v>0</v>
      </c>
      <c r="AE21" s="11"/>
      <c r="AF21" s="12"/>
      <c r="AG21" s="11"/>
      <c r="AH21" s="12"/>
      <c r="AI21" s="11"/>
      <c r="AJ21" s="12"/>
      <c r="AK21" s="11"/>
      <c r="AL21" s="12"/>
      <c r="AM21" s="12"/>
      <c r="AN21" s="12"/>
      <c r="AO21" s="12"/>
      <c r="AP21" s="12"/>
      <c r="AQ21" s="13">
        <f t="shared" si="13"/>
        <v>6</v>
      </c>
      <c r="AR21" s="14">
        <f t="shared" si="13"/>
        <v>2678160.9084000001</v>
      </c>
    </row>
    <row r="22" spans="1:44" s="15" customFormat="1" ht="15.75" x14ac:dyDescent="0.25">
      <c r="A22" s="60" t="s">
        <v>66</v>
      </c>
      <c r="B22" s="7" t="s">
        <v>67</v>
      </c>
      <c r="C22" s="8">
        <v>1.5529999999999999</v>
      </c>
      <c r="D22" s="9">
        <v>242943</v>
      </c>
      <c r="E22" s="10">
        <v>0.15</v>
      </c>
      <c r="F22" s="9">
        <f t="shared" si="0"/>
        <v>263095.12184999994</v>
      </c>
      <c r="G22" s="16">
        <v>0</v>
      </c>
      <c r="H22" s="12">
        <f t="shared" si="12"/>
        <v>0</v>
      </c>
      <c r="I22" s="11"/>
      <c r="J22" s="12">
        <f t="shared" si="1"/>
        <v>0</v>
      </c>
      <c r="K22" s="11"/>
      <c r="L22" s="12">
        <f t="shared" si="2"/>
        <v>0</v>
      </c>
      <c r="M22" s="11">
        <v>10</v>
      </c>
      <c r="N22" s="12">
        <f t="shared" si="3"/>
        <v>2630951.2184999995</v>
      </c>
      <c r="O22" s="11"/>
      <c r="P22" s="12">
        <f t="shared" si="4"/>
        <v>0</v>
      </c>
      <c r="Q22" s="11"/>
      <c r="R22" s="12">
        <f t="shared" si="5"/>
        <v>0</v>
      </c>
      <c r="S22" s="11"/>
      <c r="T22" s="12">
        <f t="shared" si="6"/>
        <v>0</v>
      </c>
      <c r="U22" s="11"/>
      <c r="V22" s="12">
        <f t="shared" si="7"/>
        <v>0</v>
      </c>
      <c r="W22" s="11"/>
      <c r="X22" s="12">
        <f t="shared" si="8"/>
        <v>0</v>
      </c>
      <c r="Y22" s="11"/>
      <c r="Z22" s="12">
        <f t="shared" si="9"/>
        <v>0</v>
      </c>
      <c r="AA22" s="11"/>
      <c r="AB22" s="12">
        <f t="shared" si="10"/>
        <v>0</v>
      </c>
      <c r="AC22" s="11"/>
      <c r="AD22" s="12">
        <f t="shared" si="11"/>
        <v>0</v>
      </c>
      <c r="AE22" s="11"/>
      <c r="AF22" s="12"/>
      <c r="AG22" s="11"/>
      <c r="AH22" s="12"/>
      <c r="AI22" s="11"/>
      <c r="AJ22" s="12"/>
      <c r="AK22" s="11"/>
      <c r="AL22" s="12"/>
      <c r="AM22" s="12"/>
      <c r="AN22" s="12"/>
      <c r="AO22" s="12"/>
      <c r="AP22" s="12"/>
      <c r="AQ22" s="13">
        <f t="shared" si="13"/>
        <v>10</v>
      </c>
      <c r="AR22" s="14">
        <f t="shared" si="13"/>
        <v>2630951.2184999995</v>
      </c>
    </row>
    <row r="23" spans="1:44" s="15" customFormat="1" ht="15.75" x14ac:dyDescent="0.25">
      <c r="A23" s="61"/>
      <c r="B23" s="7" t="s">
        <v>68</v>
      </c>
      <c r="C23" s="8">
        <v>1.5529999999999999</v>
      </c>
      <c r="D23" s="9">
        <v>354925</v>
      </c>
      <c r="E23" s="10">
        <v>0.15</v>
      </c>
      <c r="F23" s="9">
        <f t="shared" si="0"/>
        <v>384366.02874999994</v>
      </c>
      <c r="G23" s="16">
        <v>0</v>
      </c>
      <c r="H23" s="12">
        <f t="shared" si="12"/>
        <v>0</v>
      </c>
      <c r="I23" s="11"/>
      <c r="J23" s="12">
        <f t="shared" si="1"/>
        <v>0</v>
      </c>
      <c r="K23" s="11"/>
      <c r="L23" s="12">
        <f t="shared" si="2"/>
        <v>0</v>
      </c>
      <c r="M23" s="11"/>
      <c r="N23" s="12">
        <f t="shared" si="3"/>
        <v>0</v>
      </c>
      <c r="O23" s="11"/>
      <c r="P23" s="12">
        <f t="shared" si="4"/>
        <v>0</v>
      </c>
      <c r="Q23" s="11"/>
      <c r="R23" s="12">
        <f t="shared" si="5"/>
        <v>0</v>
      </c>
      <c r="S23" s="11"/>
      <c r="T23" s="12">
        <f t="shared" si="6"/>
        <v>0</v>
      </c>
      <c r="U23" s="11"/>
      <c r="V23" s="12">
        <f t="shared" si="7"/>
        <v>0</v>
      </c>
      <c r="W23" s="11"/>
      <c r="X23" s="12">
        <f t="shared" si="8"/>
        <v>0</v>
      </c>
      <c r="Y23" s="11"/>
      <c r="Z23" s="12">
        <f t="shared" si="9"/>
        <v>0</v>
      </c>
      <c r="AA23" s="11"/>
      <c r="AB23" s="12">
        <f t="shared" si="10"/>
        <v>0</v>
      </c>
      <c r="AC23" s="11"/>
      <c r="AD23" s="12">
        <f t="shared" si="11"/>
        <v>0</v>
      </c>
      <c r="AE23" s="11"/>
      <c r="AF23" s="12"/>
      <c r="AG23" s="11"/>
      <c r="AH23" s="12"/>
      <c r="AI23" s="11"/>
      <c r="AJ23" s="12"/>
      <c r="AK23" s="11"/>
      <c r="AL23" s="12"/>
      <c r="AM23" s="12"/>
      <c r="AN23" s="12"/>
      <c r="AO23" s="12"/>
      <c r="AP23" s="12"/>
      <c r="AQ23" s="13">
        <f t="shared" si="13"/>
        <v>0</v>
      </c>
      <c r="AR23" s="14">
        <f t="shared" si="13"/>
        <v>0</v>
      </c>
    </row>
    <row r="24" spans="1:44" s="15" customFormat="1" ht="15.75" x14ac:dyDescent="0.25">
      <c r="A24" s="60" t="s">
        <v>69</v>
      </c>
      <c r="B24" s="7" t="s">
        <v>70</v>
      </c>
      <c r="C24" s="8">
        <v>1.5529999999999999</v>
      </c>
      <c r="D24" s="9">
        <v>123304</v>
      </c>
      <c r="E24" s="10">
        <v>0.3</v>
      </c>
      <c r="F24" s="9">
        <f t="shared" si="0"/>
        <v>143760.1336</v>
      </c>
      <c r="G24" s="11">
        <v>53</v>
      </c>
      <c r="H24" s="12">
        <f t="shared" si="12"/>
        <v>7619287.0807999996</v>
      </c>
      <c r="I24" s="11"/>
      <c r="J24" s="12">
        <f t="shared" si="1"/>
        <v>0</v>
      </c>
      <c r="K24" s="11"/>
      <c r="L24" s="12">
        <f t="shared" si="2"/>
        <v>0</v>
      </c>
      <c r="M24" s="11"/>
      <c r="N24" s="12">
        <f t="shared" si="3"/>
        <v>0</v>
      </c>
      <c r="O24" s="11">
        <v>100</v>
      </c>
      <c r="P24" s="12">
        <f t="shared" si="4"/>
        <v>14376013.359999999</v>
      </c>
      <c r="Q24" s="11"/>
      <c r="R24" s="12">
        <f t="shared" si="5"/>
        <v>0</v>
      </c>
      <c r="S24" s="11"/>
      <c r="T24" s="12">
        <f t="shared" si="6"/>
        <v>0</v>
      </c>
      <c r="U24" s="11"/>
      <c r="V24" s="12">
        <f t="shared" si="7"/>
        <v>0</v>
      </c>
      <c r="W24" s="11"/>
      <c r="X24" s="12">
        <f t="shared" si="8"/>
        <v>0</v>
      </c>
      <c r="Y24" s="11"/>
      <c r="Z24" s="12">
        <f t="shared" si="9"/>
        <v>0</v>
      </c>
      <c r="AA24" s="11">
        <v>3</v>
      </c>
      <c r="AB24" s="12">
        <f t="shared" si="10"/>
        <v>431280.4008</v>
      </c>
      <c r="AC24" s="11"/>
      <c r="AD24" s="12">
        <f t="shared" si="11"/>
        <v>0</v>
      </c>
      <c r="AE24" s="11"/>
      <c r="AF24" s="12"/>
      <c r="AG24" s="11">
        <v>30</v>
      </c>
      <c r="AH24" s="12">
        <f>AG24*F24</f>
        <v>4312804.0080000004</v>
      </c>
      <c r="AI24" s="11"/>
      <c r="AJ24" s="12"/>
      <c r="AK24" s="11"/>
      <c r="AL24" s="12"/>
      <c r="AM24" s="12"/>
      <c r="AN24" s="12"/>
      <c r="AO24" s="12"/>
      <c r="AP24" s="12"/>
      <c r="AQ24" s="13">
        <f t="shared" si="13"/>
        <v>186</v>
      </c>
      <c r="AR24" s="14">
        <f t="shared" si="13"/>
        <v>26739384.849600002</v>
      </c>
    </row>
    <row r="25" spans="1:44" s="15" customFormat="1" ht="15.75" x14ac:dyDescent="0.25">
      <c r="A25" s="66"/>
      <c r="B25" s="7" t="s">
        <v>71</v>
      </c>
      <c r="C25" s="8">
        <v>1.5529999999999999</v>
      </c>
      <c r="D25" s="9">
        <v>129950</v>
      </c>
      <c r="E25" s="10">
        <v>0.3</v>
      </c>
      <c r="F25" s="9">
        <f t="shared" si="0"/>
        <v>151508.70499999999</v>
      </c>
      <c r="G25" s="11">
        <v>97</v>
      </c>
      <c r="H25" s="12">
        <f t="shared" si="12"/>
        <v>14696344.384999998</v>
      </c>
      <c r="I25" s="11"/>
      <c r="J25" s="12">
        <f t="shared" si="1"/>
        <v>0</v>
      </c>
      <c r="K25" s="11"/>
      <c r="L25" s="12">
        <f t="shared" si="2"/>
        <v>0</v>
      </c>
      <c r="M25" s="11"/>
      <c r="N25" s="12">
        <f t="shared" si="3"/>
        <v>0</v>
      </c>
      <c r="O25" s="11"/>
      <c r="P25" s="12">
        <f t="shared" si="4"/>
        <v>0</v>
      </c>
      <c r="Q25" s="11"/>
      <c r="R25" s="12">
        <f t="shared" si="5"/>
        <v>0</v>
      </c>
      <c r="S25" s="11"/>
      <c r="T25" s="12">
        <f t="shared" si="6"/>
        <v>0</v>
      </c>
      <c r="U25" s="11"/>
      <c r="V25" s="12">
        <f t="shared" si="7"/>
        <v>0</v>
      </c>
      <c r="W25" s="11"/>
      <c r="X25" s="12">
        <f t="shared" si="8"/>
        <v>0</v>
      </c>
      <c r="Y25" s="11"/>
      <c r="Z25" s="12">
        <f t="shared" si="9"/>
        <v>0</v>
      </c>
      <c r="AA25" s="11"/>
      <c r="AB25" s="12">
        <f t="shared" si="10"/>
        <v>0</v>
      </c>
      <c r="AC25" s="11"/>
      <c r="AD25" s="12">
        <f t="shared" si="11"/>
        <v>0</v>
      </c>
      <c r="AE25" s="11"/>
      <c r="AF25" s="12"/>
      <c r="AG25" s="11">
        <v>32</v>
      </c>
      <c r="AH25" s="12">
        <f>AG25*F25</f>
        <v>4848278.5599999996</v>
      </c>
      <c r="AI25" s="11"/>
      <c r="AJ25" s="12"/>
      <c r="AK25" s="11"/>
      <c r="AL25" s="12"/>
      <c r="AM25" s="12"/>
      <c r="AN25" s="12"/>
      <c r="AO25" s="12"/>
      <c r="AP25" s="12"/>
      <c r="AQ25" s="13">
        <f t="shared" si="13"/>
        <v>129</v>
      </c>
      <c r="AR25" s="14">
        <f t="shared" si="13"/>
        <v>19544622.944999997</v>
      </c>
    </row>
    <row r="26" spans="1:44" s="15" customFormat="1" ht="15.75" x14ac:dyDescent="0.25">
      <c r="A26" s="60" t="s">
        <v>72</v>
      </c>
      <c r="B26" s="7" t="s">
        <v>73</v>
      </c>
      <c r="C26" s="8">
        <v>1.5529999999999999</v>
      </c>
      <c r="D26" s="9">
        <v>110160</v>
      </c>
      <c r="E26" s="10">
        <v>0.3</v>
      </c>
      <c r="F26" s="9">
        <f t="shared" si="0"/>
        <v>128435.54399999999</v>
      </c>
      <c r="G26" s="11">
        <v>7</v>
      </c>
      <c r="H26" s="12">
        <f t="shared" si="12"/>
        <v>899048.80799999996</v>
      </c>
      <c r="I26" s="11"/>
      <c r="J26" s="12">
        <f t="shared" si="1"/>
        <v>0</v>
      </c>
      <c r="K26" s="11"/>
      <c r="L26" s="12">
        <f t="shared" si="2"/>
        <v>0</v>
      </c>
      <c r="M26" s="11"/>
      <c r="N26" s="12">
        <f t="shared" si="3"/>
        <v>0</v>
      </c>
      <c r="O26" s="11"/>
      <c r="P26" s="12">
        <f t="shared" si="4"/>
        <v>0</v>
      </c>
      <c r="Q26" s="11"/>
      <c r="R26" s="12">
        <f t="shared" si="5"/>
        <v>0</v>
      </c>
      <c r="S26" s="11">
        <v>120</v>
      </c>
      <c r="T26" s="12">
        <f t="shared" si="6"/>
        <v>15412265.279999999</v>
      </c>
      <c r="U26" s="11"/>
      <c r="V26" s="12">
        <f t="shared" si="7"/>
        <v>0</v>
      </c>
      <c r="W26" s="11"/>
      <c r="X26" s="12">
        <f t="shared" si="8"/>
        <v>0</v>
      </c>
      <c r="Y26" s="11"/>
      <c r="Z26" s="12">
        <f t="shared" si="9"/>
        <v>0</v>
      </c>
      <c r="AA26" s="11"/>
      <c r="AB26" s="12">
        <f t="shared" si="10"/>
        <v>0</v>
      </c>
      <c r="AC26" s="11"/>
      <c r="AD26" s="12">
        <f t="shared" si="11"/>
        <v>0</v>
      </c>
      <c r="AE26" s="11"/>
      <c r="AF26" s="12"/>
      <c r="AG26" s="11"/>
      <c r="AH26" s="12"/>
      <c r="AI26" s="11"/>
      <c r="AJ26" s="12"/>
      <c r="AK26" s="11"/>
      <c r="AL26" s="12"/>
      <c r="AM26" s="12"/>
      <c r="AN26" s="12"/>
      <c r="AO26" s="12">
        <v>1</v>
      </c>
      <c r="AP26" s="12">
        <f>AO26*F26</f>
        <v>128435.54399999999</v>
      </c>
      <c r="AQ26" s="13">
        <f t="shared" si="13"/>
        <v>128</v>
      </c>
      <c r="AR26" s="14">
        <f t="shared" si="13"/>
        <v>16439749.631999999</v>
      </c>
    </row>
    <row r="27" spans="1:44" s="15" customFormat="1" ht="15.75" x14ac:dyDescent="0.25">
      <c r="A27" s="61"/>
      <c r="B27" s="7" t="s">
        <v>74</v>
      </c>
      <c r="C27" s="8">
        <v>1.5529999999999999</v>
      </c>
      <c r="D27" s="9">
        <v>65788</v>
      </c>
      <c r="E27" s="10">
        <v>0.3</v>
      </c>
      <c r="F27" s="9">
        <f t="shared" si="0"/>
        <v>76702.229200000002</v>
      </c>
      <c r="G27" s="11">
        <v>33</v>
      </c>
      <c r="H27" s="12">
        <f t="shared" si="12"/>
        <v>2531173.5636</v>
      </c>
      <c r="I27" s="11"/>
      <c r="J27" s="12">
        <f t="shared" si="1"/>
        <v>0</v>
      </c>
      <c r="K27" s="11"/>
      <c r="L27" s="12">
        <f t="shared" si="2"/>
        <v>0</v>
      </c>
      <c r="M27" s="11"/>
      <c r="N27" s="12">
        <f t="shared" si="3"/>
        <v>0</v>
      </c>
      <c r="O27" s="11"/>
      <c r="P27" s="12">
        <f t="shared" si="4"/>
        <v>0</v>
      </c>
      <c r="Q27" s="11"/>
      <c r="R27" s="12">
        <f t="shared" si="5"/>
        <v>0</v>
      </c>
      <c r="S27" s="11">
        <v>60</v>
      </c>
      <c r="T27" s="12">
        <f t="shared" si="6"/>
        <v>4602133.7520000003</v>
      </c>
      <c r="U27" s="11"/>
      <c r="V27" s="12">
        <f t="shared" si="7"/>
        <v>0</v>
      </c>
      <c r="W27" s="11">
        <v>5</v>
      </c>
      <c r="X27" s="12">
        <f t="shared" si="8"/>
        <v>383511.14600000001</v>
      </c>
      <c r="Y27" s="11"/>
      <c r="Z27" s="12">
        <f t="shared" si="9"/>
        <v>0</v>
      </c>
      <c r="AA27" s="11"/>
      <c r="AB27" s="12">
        <f t="shared" si="10"/>
        <v>0</v>
      </c>
      <c r="AC27" s="11"/>
      <c r="AD27" s="12">
        <f t="shared" si="11"/>
        <v>0</v>
      </c>
      <c r="AE27" s="11"/>
      <c r="AF27" s="12"/>
      <c r="AG27" s="11"/>
      <c r="AH27" s="12"/>
      <c r="AI27" s="11"/>
      <c r="AJ27" s="12"/>
      <c r="AK27" s="11"/>
      <c r="AL27" s="12"/>
      <c r="AM27" s="12"/>
      <c r="AN27" s="12"/>
      <c r="AO27" s="12"/>
      <c r="AP27" s="12"/>
      <c r="AQ27" s="13">
        <f t="shared" si="13"/>
        <v>98</v>
      </c>
      <c r="AR27" s="14">
        <f t="shared" si="13"/>
        <v>7516818.4616</v>
      </c>
    </row>
    <row r="28" spans="1:44" s="15" customFormat="1" ht="15.75" x14ac:dyDescent="0.25">
      <c r="A28" s="63" t="s">
        <v>75</v>
      </c>
      <c r="B28" s="7" t="s">
        <v>76</v>
      </c>
      <c r="C28" s="8">
        <v>1.5529999999999999</v>
      </c>
      <c r="D28" s="9">
        <v>68947</v>
      </c>
      <c r="E28" s="10">
        <v>0.3</v>
      </c>
      <c r="F28" s="9">
        <f t="shared" si="0"/>
        <v>80385.3073</v>
      </c>
      <c r="G28" s="16">
        <v>0</v>
      </c>
      <c r="H28" s="12">
        <f t="shared" si="12"/>
        <v>0</v>
      </c>
      <c r="I28" s="11"/>
      <c r="J28" s="12">
        <f t="shared" si="1"/>
        <v>0</v>
      </c>
      <c r="K28" s="11"/>
      <c r="L28" s="12">
        <f t="shared" si="2"/>
        <v>0</v>
      </c>
      <c r="M28" s="11"/>
      <c r="N28" s="12">
        <f t="shared" si="3"/>
        <v>0</v>
      </c>
      <c r="O28" s="11"/>
      <c r="P28" s="12">
        <f t="shared" si="4"/>
        <v>0</v>
      </c>
      <c r="Q28" s="11"/>
      <c r="R28" s="12">
        <f t="shared" si="5"/>
        <v>0</v>
      </c>
      <c r="S28" s="11"/>
      <c r="T28" s="12">
        <f t="shared" si="6"/>
        <v>0</v>
      </c>
      <c r="U28" s="11">
        <f>498-200</f>
        <v>298</v>
      </c>
      <c r="V28" s="12">
        <f t="shared" si="7"/>
        <v>23954821.575399999</v>
      </c>
      <c r="W28" s="11"/>
      <c r="X28" s="12">
        <f t="shared" si="8"/>
        <v>0</v>
      </c>
      <c r="Y28" s="11"/>
      <c r="Z28" s="12">
        <f t="shared" si="9"/>
        <v>0</v>
      </c>
      <c r="AA28" s="11">
        <v>122</v>
      </c>
      <c r="AB28" s="12">
        <f t="shared" si="10"/>
        <v>9807007.4905999992</v>
      </c>
      <c r="AC28" s="11"/>
      <c r="AD28" s="12">
        <f t="shared" si="11"/>
        <v>0</v>
      </c>
      <c r="AE28" s="11"/>
      <c r="AF28" s="12"/>
      <c r="AG28" s="11"/>
      <c r="AH28" s="12"/>
      <c r="AI28" s="11"/>
      <c r="AJ28" s="12"/>
      <c r="AK28" s="11"/>
      <c r="AL28" s="12"/>
      <c r="AM28" s="12"/>
      <c r="AN28" s="12"/>
      <c r="AO28" s="12"/>
      <c r="AP28" s="12"/>
      <c r="AQ28" s="13">
        <f t="shared" si="13"/>
        <v>420</v>
      </c>
      <c r="AR28" s="14">
        <f t="shared" si="13"/>
        <v>33761829.066</v>
      </c>
    </row>
    <row r="29" spans="1:44" s="15" customFormat="1" ht="15.75" x14ac:dyDescent="0.25">
      <c r="A29" s="65"/>
      <c r="B29" s="7" t="s">
        <v>77</v>
      </c>
      <c r="C29" s="8">
        <v>1.5529999999999999</v>
      </c>
      <c r="D29" s="9">
        <v>84869</v>
      </c>
      <c r="E29" s="10">
        <v>0.3</v>
      </c>
      <c r="F29" s="9">
        <f t="shared" si="0"/>
        <v>98948.767099999997</v>
      </c>
      <c r="G29" s="16">
        <v>0</v>
      </c>
      <c r="H29" s="12">
        <f t="shared" si="12"/>
        <v>0</v>
      </c>
      <c r="I29" s="11"/>
      <c r="J29" s="12">
        <f t="shared" si="1"/>
        <v>0</v>
      </c>
      <c r="K29" s="11"/>
      <c r="L29" s="12">
        <f t="shared" si="2"/>
        <v>0</v>
      </c>
      <c r="M29" s="11"/>
      <c r="N29" s="12">
        <f t="shared" si="3"/>
        <v>0</v>
      </c>
      <c r="O29" s="11"/>
      <c r="P29" s="12">
        <f t="shared" si="4"/>
        <v>0</v>
      </c>
      <c r="Q29" s="11"/>
      <c r="R29" s="12">
        <f t="shared" si="5"/>
        <v>0</v>
      </c>
      <c r="S29" s="11"/>
      <c r="T29" s="12">
        <f t="shared" si="6"/>
        <v>0</v>
      </c>
      <c r="U29" s="11">
        <v>2</v>
      </c>
      <c r="V29" s="12">
        <f t="shared" si="7"/>
        <v>197897.53419999999</v>
      </c>
      <c r="W29" s="11"/>
      <c r="X29" s="12">
        <f t="shared" si="8"/>
        <v>0</v>
      </c>
      <c r="Y29" s="11"/>
      <c r="Z29" s="12">
        <f t="shared" si="9"/>
        <v>0</v>
      </c>
      <c r="AA29" s="11"/>
      <c r="AB29" s="12">
        <f t="shared" si="10"/>
        <v>0</v>
      </c>
      <c r="AC29" s="11"/>
      <c r="AD29" s="12">
        <f t="shared" si="11"/>
        <v>0</v>
      </c>
      <c r="AE29" s="11"/>
      <c r="AF29" s="12"/>
      <c r="AG29" s="11"/>
      <c r="AH29" s="12"/>
      <c r="AI29" s="11"/>
      <c r="AJ29" s="12"/>
      <c r="AK29" s="11"/>
      <c r="AL29" s="12"/>
      <c r="AM29" s="12"/>
      <c r="AN29" s="12"/>
      <c r="AO29" s="12"/>
      <c r="AP29" s="12"/>
      <c r="AQ29" s="13">
        <f t="shared" si="13"/>
        <v>2</v>
      </c>
      <c r="AR29" s="14">
        <f t="shared" si="13"/>
        <v>197897.53419999999</v>
      </c>
    </row>
    <row r="30" spans="1:44" s="15" customFormat="1" ht="15.75" x14ac:dyDescent="0.25">
      <c r="A30" s="63" t="s">
        <v>78</v>
      </c>
      <c r="B30" s="7" t="s">
        <v>79</v>
      </c>
      <c r="C30" s="8">
        <v>1.5529999999999999</v>
      </c>
      <c r="D30" s="9">
        <v>79759</v>
      </c>
      <c r="E30" s="10">
        <v>0.3</v>
      </c>
      <c r="F30" s="9">
        <f t="shared" si="0"/>
        <v>92991.018100000001</v>
      </c>
      <c r="G30" s="16">
        <v>0</v>
      </c>
      <c r="H30" s="12">
        <f t="shared" si="12"/>
        <v>0</v>
      </c>
      <c r="I30" s="11"/>
      <c r="J30" s="12">
        <f t="shared" si="1"/>
        <v>0</v>
      </c>
      <c r="K30" s="11">
        <v>1</v>
      </c>
      <c r="L30" s="12">
        <f t="shared" si="2"/>
        <v>92991.018100000001</v>
      </c>
      <c r="M30" s="11"/>
      <c r="N30" s="12">
        <f t="shared" si="3"/>
        <v>0</v>
      </c>
      <c r="O30" s="11"/>
      <c r="P30" s="12">
        <f t="shared" si="4"/>
        <v>0</v>
      </c>
      <c r="Q30" s="11"/>
      <c r="R30" s="12">
        <f t="shared" si="5"/>
        <v>0</v>
      </c>
      <c r="S30" s="11"/>
      <c r="T30" s="12">
        <f t="shared" si="6"/>
        <v>0</v>
      </c>
      <c r="U30" s="11"/>
      <c r="V30" s="12">
        <f t="shared" si="7"/>
        <v>0</v>
      </c>
      <c r="W30" s="11"/>
      <c r="X30" s="12">
        <f t="shared" si="8"/>
        <v>0</v>
      </c>
      <c r="Y30" s="11"/>
      <c r="Z30" s="12">
        <f t="shared" si="9"/>
        <v>0</v>
      </c>
      <c r="AA30" s="11"/>
      <c r="AB30" s="12">
        <f t="shared" si="10"/>
        <v>0</v>
      </c>
      <c r="AC30" s="11"/>
      <c r="AD30" s="12">
        <f t="shared" si="11"/>
        <v>0</v>
      </c>
      <c r="AE30" s="11"/>
      <c r="AF30" s="12"/>
      <c r="AG30" s="11"/>
      <c r="AH30" s="12"/>
      <c r="AI30" s="11"/>
      <c r="AJ30" s="12"/>
      <c r="AK30" s="11"/>
      <c r="AL30" s="12"/>
      <c r="AM30" s="12"/>
      <c r="AN30" s="12"/>
      <c r="AO30" s="12"/>
      <c r="AP30" s="12"/>
      <c r="AQ30" s="13">
        <f t="shared" si="13"/>
        <v>1</v>
      </c>
      <c r="AR30" s="14">
        <f t="shared" si="13"/>
        <v>92991.018100000001</v>
      </c>
    </row>
    <row r="31" spans="1:44" s="15" customFormat="1" ht="15.75" x14ac:dyDescent="0.25">
      <c r="A31" s="64"/>
      <c r="B31" s="7" t="s">
        <v>80</v>
      </c>
      <c r="C31" s="8">
        <v>1.5529999999999999</v>
      </c>
      <c r="D31" s="9">
        <v>167738</v>
      </c>
      <c r="E31" s="10">
        <v>0.15</v>
      </c>
      <c r="F31" s="9">
        <f t="shared" si="0"/>
        <v>181651.86709999997</v>
      </c>
      <c r="G31" s="16">
        <v>0</v>
      </c>
      <c r="H31" s="12">
        <f t="shared" si="12"/>
        <v>0</v>
      </c>
      <c r="I31" s="11"/>
      <c r="J31" s="12">
        <f t="shared" si="1"/>
        <v>0</v>
      </c>
      <c r="K31" s="11">
        <v>1</v>
      </c>
      <c r="L31" s="12">
        <f t="shared" si="2"/>
        <v>181651.86709999997</v>
      </c>
      <c r="M31" s="11"/>
      <c r="N31" s="12">
        <f t="shared" si="3"/>
        <v>0</v>
      </c>
      <c r="O31" s="11"/>
      <c r="P31" s="12">
        <f t="shared" si="4"/>
        <v>0</v>
      </c>
      <c r="Q31" s="11"/>
      <c r="R31" s="12">
        <f t="shared" si="5"/>
        <v>0</v>
      </c>
      <c r="S31" s="11"/>
      <c r="T31" s="12">
        <f t="shared" si="6"/>
        <v>0</v>
      </c>
      <c r="U31" s="11"/>
      <c r="V31" s="12">
        <f t="shared" si="7"/>
        <v>0</v>
      </c>
      <c r="W31" s="11"/>
      <c r="X31" s="12">
        <f t="shared" si="8"/>
        <v>0</v>
      </c>
      <c r="Y31" s="11"/>
      <c r="Z31" s="12">
        <f t="shared" si="9"/>
        <v>0</v>
      </c>
      <c r="AA31" s="11"/>
      <c r="AB31" s="12">
        <f t="shared" si="10"/>
        <v>0</v>
      </c>
      <c r="AC31" s="11"/>
      <c r="AD31" s="12">
        <f t="shared" si="11"/>
        <v>0</v>
      </c>
      <c r="AE31" s="11"/>
      <c r="AF31" s="12"/>
      <c r="AG31" s="11"/>
      <c r="AH31" s="12"/>
      <c r="AI31" s="11"/>
      <c r="AJ31" s="12"/>
      <c r="AK31" s="11"/>
      <c r="AL31" s="12"/>
      <c r="AM31" s="12"/>
      <c r="AN31" s="12"/>
      <c r="AO31" s="12"/>
      <c r="AP31" s="12"/>
      <c r="AQ31" s="13">
        <f t="shared" si="13"/>
        <v>1</v>
      </c>
      <c r="AR31" s="14">
        <f t="shared" si="13"/>
        <v>181651.86709999997</v>
      </c>
    </row>
    <row r="32" spans="1:44" s="15" customFormat="1" ht="15.75" x14ac:dyDescent="0.25">
      <c r="A32" s="65"/>
      <c r="B32" s="7" t="s">
        <v>81</v>
      </c>
      <c r="C32" s="8">
        <v>1.5529999999999999</v>
      </c>
      <c r="D32" s="9">
        <v>95133</v>
      </c>
      <c r="E32" s="10">
        <v>0.3</v>
      </c>
      <c r="F32" s="9">
        <f t="shared" si="0"/>
        <v>110915.56469999999</v>
      </c>
      <c r="G32" s="16">
        <v>0</v>
      </c>
      <c r="H32" s="12">
        <f t="shared" si="12"/>
        <v>0</v>
      </c>
      <c r="I32" s="11"/>
      <c r="J32" s="12">
        <f t="shared" si="1"/>
        <v>0</v>
      </c>
      <c r="K32" s="11"/>
      <c r="L32" s="12">
        <f t="shared" si="2"/>
        <v>0</v>
      </c>
      <c r="M32" s="11"/>
      <c r="N32" s="12">
        <f t="shared" si="3"/>
        <v>0</v>
      </c>
      <c r="O32" s="11"/>
      <c r="P32" s="12">
        <f t="shared" si="4"/>
        <v>0</v>
      </c>
      <c r="Q32" s="11"/>
      <c r="R32" s="12">
        <f t="shared" si="5"/>
        <v>0</v>
      </c>
      <c r="S32" s="11"/>
      <c r="T32" s="12">
        <f t="shared" si="6"/>
        <v>0</v>
      </c>
      <c r="U32" s="11"/>
      <c r="V32" s="12">
        <f t="shared" si="7"/>
        <v>0</v>
      </c>
      <c r="W32" s="11"/>
      <c r="X32" s="12">
        <f t="shared" si="8"/>
        <v>0</v>
      </c>
      <c r="Y32" s="11"/>
      <c r="Z32" s="12">
        <f t="shared" si="9"/>
        <v>0</v>
      </c>
      <c r="AA32" s="11"/>
      <c r="AB32" s="12">
        <f t="shared" si="10"/>
        <v>0</v>
      </c>
      <c r="AC32" s="11"/>
      <c r="AD32" s="12">
        <f t="shared" si="11"/>
        <v>0</v>
      </c>
      <c r="AE32" s="11"/>
      <c r="AF32" s="12"/>
      <c r="AG32" s="11"/>
      <c r="AH32" s="12"/>
      <c r="AI32" s="11"/>
      <c r="AJ32" s="12"/>
      <c r="AK32" s="11"/>
      <c r="AL32" s="12"/>
      <c r="AM32" s="12"/>
      <c r="AN32" s="12"/>
      <c r="AO32" s="12"/>
      <c r="AP32" s="12"/>
      <c r="AQ32" s="13">
        <f t="shared" si="13"/>
        <v>0</v>
      </c>
      <c r="AR32" s="14">
        <f t="shared" si="13"/>
        <v>0</v>
      </c>
    </row>
    <row r="33" spans="1:44" s="15" customFormat="1" ht="15.75" x14ac:dyDescent="0.25">
      <c r="A33" s="18" t="s">
        <v>82</v>
      </c>
      <c r="B33" s="7" t="s">
        <v>83</v>
      </c>
      <c r="C33" s="8">
        <v>1.5529999999999999</v>
      </c>
      <c r="D33" s="9">
        <v>127299</v>
      </c>
      <c r="E33" s="10">
        <v>0.3</v>
      </c>
      <c r="F33" s="9">
        <f t="shared" si="0"/>
        <v>148417.90409999999</v>
      </c>
      <c r="G33" s="16">
        <v>195</v>
      </c>
      <c r="H33" s="12">
        <f t="shared" si="12"/>
        <v>28941491.299499996</v>
      </c>
      <c r="I33" s="11"/>
      <c r="J33" s="12">
        <f t="shared" si="1"/>
        <v>0</v>
      </c>
      <c r="K33" s="11"/>
      <c r="L33" s="12">
        <f t="shared" si="2"/>
        <v>0</v>
      </c>
      <c r="M33" s="11"/>
      <c r="N33" s="12">
        <f t="shared" si="3"/>
        <v>0</v>
      </c>
      <c r="O33" s="11"/>
      <c r="P33" s="12">
        <f t="shared" si="4"/>
        <v>0</v>
      </c>
      <c r="Q33" s="11"/>
      <c r="R33" s="12">
        <f t="shared" si="5"/>
        <v>0</v>
      </c>
      <c r="S33" s="11"/>
      <c r="T33" s="12">
        <f t="shared" si="6"/>
        <v>0</v>
      </c>
      <c r="U33" s="11"/>
      <c r="V33" s="12">
        <f t="shared" si="7"/>
        <v>0</v>
      </c>
      <c r="W33" s="11"/>
      <c r="X33" s="12">
        <f t="shared" si="8"/>
        <v>0</v>
      </c>
      <c r="Y33" s="11"/>
      <c r="Z33" s="12">
        <f t="shared" si="9"/>
        <v>0</v>
      </c>
      <c r="AA33" s="11"/>
      <c r="AB33" s="12">
        <f t="shared" si="10"/>
        <v>0</v>
      </c>
      <c r="AC33" s="11"/>
      <c r="AD33" s="12">
        <f t="shared" si="11"/>
        <v>0</v>
      </c>
      <c r="AE33" s="11"/>
      <c r="AF33" s="12"/>
      <c r="AG33" s="11"/>
      <c r="AH33" s="12"/>
      <c r="AI33" s="11"/>
      <c r="AJ33" s="12"/>
      <c r="AK33" s="11"/>
      <c r="AL33" s="12"/>
      <c r="AM33" s="12"/>
      <c r="AN33" s="12"/>
      <c r="AO33" s="12"/>
      <c r="AP33" s="12"/>
      <c r="AQ33" s="13">
        <f t="shared" si="13"/>
        <v>195</v>
      </c>
      <c r="AR33" s="14">
        <f t="shared" si="13"/>
        <v>28941491.299499996</v>
      </c>
    </row>
    <row r="34" spans="1:44" s="15" customFormat="1" ht="15.75" customHeight="1" x14ac:dyDescent="0.25">
      <c r="A34" s="67" t="s">
        <v>84</v>
      </c>
      <c r="B34" s="7" t="s">
        <v>85</v>
      </c>
      <c r="C34" s="8">
        <v>1.5529999999999999</v>
      </c>
      <c r="D34" s="9">
        <v>167782</v>
      </c>
      <c r="E34" s="10">
        <v>0.15</v>
      </c>
      <c r="F34" s="9">
        <f t="shared" si="0"/>
        <v>181699.51689999999</v>
      </c>
      <c r="G34" s="16">
        <v>25</v>
      </c>
      <c r="H34" s="12">
        <f t="shared" si="12"/>
        <v>4542487.9224999994</v>
      </c>
      <c r="I34" s="11">
        <v>445</v>
      </c>
      <c r="J34" s="12">
        <f t="shared" si="1"/>
        <v>80856285.020499989</v>
      </c>
      <c r="K34" s="11"/>
      <c r="L34" s="12">
        <f t="shared" si="2"/>
        <v>0</v>
      </c>
      <c r="M34" s="11"/>
      <c r="N34" s="12">
        <f t="shared" si="3"/>
        <v>0</v>
      </c>
      <c r="O34" s="11"/>
      <c r="P34" s="12">
        <f t="shared" si="4"/>
        <v>0</v>
      </c>
      <c r="Q34" s="11">
        <v>1</v>
      </c>
      <c r="R34" s="12">
        <f t="shared" si="5"/>
        <v>181699.51689999999</v>
      </c>
      <c r="S34" s="11"/>
      <c r="T34" s="12">
        <f t="shared" si="6"/>
        <v>0</v>
      </c>
      <c r="U34" s="11"/>
      <c r="V34" s="12">
        <f t="shared" si="7"/>
        <v>0</v>
      </c>
      <c r="W34" s="11"/>
      <c r="X34" s="12">
        <f t="shared" si="8"/>
        <v>0</v>
      </c>
      <c r="Y34" s="11"/>
      <c r="Z34" s="12">
        <f t="shared" si="9"/>
        <v>0</v>
      </c>
      <c r="AA34" s="11"/>
      <c r="AB34" s="12">
        <f t="shared" si="10"/>
        <v>0</v>
      </c>
      <c r="AC34" s="11">
        <v>10</v>
      </c>
      <c r="AD34" s="12">
        <f t="shared" si="11"/>
        <v>1816995.1689999998</v>
      </c>
      <c r="AE34" s="11"/>
      <c r="AF34" s="12"/>
      <c r="AG34" s="11"/>
      <c r="AH34" s="12"/>
      <c r="AI34" s="11"/>
      <c r="AJ34" s="12">
        <f t="shared" ref="AJ34:AJ43" si="14">SUM(F34*AI34)</f>
        <v>0</v>
      </c>
      <c r="AK34" s="11">
        <v>83</v>
      </c>
      <c r="AL34" s="12">
        <f t="shared" ref="AL34:AL40" si="15">AK34*F34</f>
        <v>15081059.9027</v>
      </c>
      <c r="AM34" s="12"/>
      <c r="AN34" s="12"/>
      <c r="AO34" s="12"/>
      <c r="AP34" s="12"/>
      <c r="AQ34" s="13">
        <f t="shared" si="13"/>
        <v>564</v>
      </c>
      <c r="AR34" s="14">
        <f t="shared" si="13"/>
        <v>102478527.5316</v>
      </c>
    </row>
    <row r="35" spans="1:44" s="15" customFormat="1" ht="15.75" x14ac:dyDescent="0.25">
      <c r="A35" s="68"/>
      <c r="B35" s="7" t="s">
        <v>86</v>
      </c>
      <c r="C35" s="8">
        <v>1.5529999999999999</v>
      </c>
      <c r="D35" s="9">
        <v>230700</v>
      </c>
      <c r="E35" s="10">
        <v>0.15</v>
      </c>
      <c r="F35" s="9">
        <f t="shared" si="0"/>
        <v>249836.56499999997</v>
      </c>
      <c r="G35" s="16">
        <v>43</v>
      </c>
      <c r="H35" s="12">
        <f t="shared" si="12"/>
        <v>10742972.294999998</v>
      </c>
      <c r="I35" s="11">
        <v>142</v>
      </c>
      <c r="J35" s="12">
        <f t="shared" si="1"/>
        <v>35476792.229999997</v>
      </c>
      <c r="K35" s="11"/>
      <c r="L35" s="12">
        <f t="shared" si="2"/>
        <v>0</v>
      </c>
      <c r="M35" s="11"/>
      <c r="N35" s="12">
        <f t="shared" si="3"/>
        <v>0</v>
      </c>
      <c r="O35" s="11"/>
      <c r="P35" s="12">
        <f t="shared" si="4"/>
        <v>0</v>
      </c>
      <c r="Q35" s="11">
        <v>1</v>
      </c>
      <c r="R35" s="12">
        <f t="shared" si="5"/>
        <v>249836.56499999997</v>
      </c>
      <c r="S35" s="11"/>
      <c r="T35" s="12">
        <f t="shared" si="6"/>
        <v>0</v>
      </c>
      <c r="U35" s="11"/>
      <c r="V35" s="12">
        <f t="shared" si="7"/>
        <v>0</v>
      </c>
      <c r="W35" s="11"/>
      <c r="X35" s="12">
        <f t="shared" si="8"/>
        <v>0</v>
      </c>
      <c r="Y35" s="11"/>
      <c r="Z35" s="12">
        <f t="shared" si="9"/>
        <v>0</v>
      </c>
      <c r="AA35" s="11"/>
      <c r="AB35" s="12">
        <f t="shared" si="10"/>
        <v>0</v>
      </c>
      <c r="AC35" s="11">
        <v>8</v>
      </c>
      <c r="AD35" s="12">
        <f t="shared" si="11"/>
        <v>1998692.5199999998</v>
      </c>
      <c r="AE35" s="11"/>
      <c r="AF35" s="12"/>
      <c r="AG35" s="11"/>
      <c r="AH35" s="12"/>
      <c r="AI35" s="11"/>
      <c r="AJ35" s="20"/>
      <c r="AK35" s="11">
        <v>20</v>
      </c>
      <c r="AL35" s="12">
        <f>AK35*F35</f>
        <v>4996731.3</v>
      </c>
      <c r="AM35" s="12">
        <v>5</v>
      </c>
      <c r="AN35" s="12">
        <f>AM35*F35</f>
        <v>1249182.825</v>
      </c>
      <c r="AO35" s="12"/>
      <c r="AP35" s="12"/>
      <c r="AQ35" s="13">
        <f t="shared" si="13"/>
        <v>219</v>
      </c>
      <c r="AR35" s="14">
        <f t="shared" si="13"/>
        <v>54714207.734999992</v>
      </c>
    </row>
    <row r="36" spans="1:44" s="15" customFormat="1" ht="15.75" x14ac:dyDescent="0.25">
      <c r="A36" s="68"/>
      <c r="B36" s="7" t="s">
        <v>87</v>
      </c>
      <c r="C36" s="8">
        <v>1.5529999999999999</v>
      </c>
      <c r="D36" s="9">
        <v>293619</v>
      </c>
      <c r="E36" s="19">
        <v>0.15</v>
      </c>
      <c r="F36" s="9">
        <f t="shared" si="0"/>
        <v>317974.69604999997</v>
      </c>
      <c r="G36" s="11">
        <v>10</v>
      </c>
      <c r="H36" s="12">
        <f t="shared" si="12"/>
        <v>3179746.9604999996</v>
      </c>
      <c r="I36" s="11">
        <v>34</v>
      </c>
      <c r="J36" s="12">
        <f t="shared" si="1"/>
        <v>10811139.6657</v>
      </c>
      <c r="K36" s="11"/>
      <c r="L36" s="12">
        <f t="shared" si="2"/>
        <v>0</v>
      </c>
      <c r="M36" s="11"/>
      <c r="N36" s="12">
        <f t="shared" si="3"/>
        <v>0</v>
      </c>
      <c r="O36" s="11"/>
      <c r="P36" s="12">
        <f t="shared" si="4"/>
        <v>0</v>
      </c>
      <c r="Q36" s="11">
        <v>1</v>
      </c>
      <c r="R36" s="12">
        <f t="shared" si="5"/>
        <v>317974.69604999997</v>
      </c>
      <c r="S36" s="11"/>
      <c r="T36" s="12">
        <f t="shared" si="6"/>
        <v>0</v>
      </c>
      <c r="U36" s="11"/>
      <c r="V36" s="12">
        <f t="shared" si="7"/>
        <v>0</v>
      </c>
      <c r="W36" s="11"/>
      <c r="X36" s="12">
        <f t="shared" si="8"/>
        <v>0</v>
      </c>
      <c r="Y36" s="11"/>
      <c r="Z36" s="12">
        <f t="shared" si="9"/>
        <v>0</v>
      </c>
      <c r="AA36" s="11"/>
      <c r="AB36" s="12">
        <f t="shared" si="10"/>
        <v>0</v>
      </c>
      <c r="AC36" s="11">
        <v>4</v>
      </c>
      <c r="AD36" s="12">
        <f t="shared" si="11"/>
        <v>1271898.7841999999</v>
      </c>
      <c r="AE36" s="11"/>
      <c r="AF36" s="12"/>
      <c r="AG36" s="11"/>
      <c r="AH36" s="12"/>
      <c r="AI36" s="11"/>
      <c r="AJ36" s="20"/>
      <c r="AK36" s="11">
        <v>5</v>
      </c>
      <c r="AL36" s="12">
        <f t="shared" si="15"/>
        <v>1589873.4802499998</v>
      </c>
      <c r="AM36" s="12">
        <v>3</v>
      </c>
      <c r="AN36" s="12">
        <f>AM36*F36</f>
        <v>953924.08814999997</v>
      </c>
      <c r="AO36" s="12"/>
      <c r="AP36" s="12"/>
      <c r="AQ36" s="13">
        <f t="shared" si="13"/>
        <v>57</v>
      </c>
      <c r="AR36" s="14">
        <f t="shared" si="13"/>
        <v>18124557.674849998</v>
      </c>
    </row>
    <row r="37" spans="1:44" s="15" customFormat="1" ht="15.75" x14ac:dyDescent="0.25">
      <c r="A37" s="68"/>
      <c r="B37" s="7" t="s">
        <v>88</v>
      </c>
      <c r="C37" s="8">
        <v>1.5529999999999999</v>
      </c>
      <c r="D37" s="9">
        <v>149816</v>
      </c>
      <c r="E37" s="19">
        <v>0.15</v>
      </c>
      <c r="F37" s="9">
        <f t="shared" si="0"/>
        <v>162243.23719999997</v>
      </c>
      <c r="G37" s="11">
        <v>25</v>
      </c>
      <c r="H37" s="12">
        <f t="shared" si="12"/>
        <v>4056080.9299999992</v>
      </c>
      <c r="I37" s="11">
        <v>164</v>
      </c>
      <c r="J37" s="12">
        <f t="shared" si="1"/>
        <v>26607890.900799997</v>
      </c>
      <c r="K37" s="11"/>
      <c r="L37" s="12">
        <f t="shared" si="2"/>
        <v>0</v>
      </c>
      <c r="M37" s="11"/>
      <c r="N37" s="12">
        <f t="shared" si="3"/>
        <v>0</v>
      </c>
      <c r="O37" s="11"/>
      <c r="P37" s="12">
        <f t="shared" si="4"/>
        <v>0</v>
      </c>
      <c r="Q37" s="11">
        <v>1</v>
      </c>
      <c r="R37" s="12">
        <f t="shared" si="5"/>
        <v>162243.23719999997</v>
      </c>
      <c r="S37" s="11"/>
      <c r="T37" s="12">
        <f t="shared" si="6"/>
        <v>0</v>
      </c>
      <c r="U37" s="11"/>
      <c r="V37" s="12">
        <f t="shared" si="7"/>
        <v>0</v>
      </c>
      <c r="W37" s="11"/>
      <c r="X37" s="12">
        <f t="shared" si="8"/>
        <v>0</v>
      </c>
      <c r="Y37" s="11"/>
      <c r="Z37" s="12">
        <f t="shared" si="9"/>
        <v>0</v>
      </c>
      <c r="AA37" s="11"/>
      <c r="AB37" s="12">
        <f t="shared" si="10"/>
        <v>0</v>
      </c>
      <c r="AC37" s="11">
        <v>77</v>
      </c>
      <c r="AD37" s="12">
        <f t="shared" si="11"/>
        <v>12492729.264399998</v>
      </c>
      <c r="AE37" s="11"/>
      <c r="AF37" s="12"/>
      <c r="AG37" s="11"/>
      <c r="AH37" s="12"/>
      <c r="AI37" s="11"/>
      <c r="AJ37" s="20"/>
      <c r="AK37" s="11">
        <v>45</v>
      </c>
      <c r="AL37" s="12">
        <f t="shared" si="15"/>
        <v>7300945.6739999987</v>
      </c>
      <c r="AM37" s="12"/>
      <c r="AN37" s="12"/>
      <c r="AO37" s="12"/>
      <c r="AP37" s="12"/>
      <c r="AQ37" s="13">
        <f t="shared" si="13"/>
        <v>312</v>
      </c>
      <c r="AR37" s="14">
        <f t="shared" si="13"/>
        <v>50619890.006399989</v>
      </c>
    </row>
    <row r="38" spans="1:44" s="15" customFormat="1" ht="15.75" x14ac:dyDescent="0.25">
      <c r="A38" s="68"/>
      <c r="B38" s="7" t="s">
        <v>89</v>
      </c>
      <c r="C38" s="8">
        <v>1.5529999999999999</v>
      </c>
      <c r="D38" s="9">
        <v>205997</v>
      </c>
      <c r="E38" s="19">
        <v>0.15</v>
      </c>
      <c r="F38" s="9">
        <f t="shared" si="0"/>
        <v>223084.45114999998</v>
      </c>
      <c r="G38" s="11">
        <v>37</v>
      </c>
      <c r="H38" s="12">
        <f t="shared" si="12"/>
        <v>8254124.6925499989</v>
      </c>
      <c r="I38" s="11">
        <v>46</v>
      </c>
      <c r="J38" s="12">
        <f t="shared" si="1"/>
        <v>10261884.752899999</v>
      </c>
      <c r="K38" s="11"/>
      <c r="L38" s="12">
        <f t="shared" si="2"/>
        <v>0</v>
      </c>
      <c r="M38" s="11"/>
      <c r="N38" s="12">
        <f t="shared" si="3"/>
        <v>0</v>
      </c>
      <c r="O38" s="11"/>
      <c r="P38" s="12">
        <f t="shared" si="4"/>
        <v>0</v>
      </c>
      <c r="Q38" s="11">
        <v>1</v>
      </c>
      <c r="R38" s="12">
        <f t="shared" si="5"/>
        <v>223084.45114999998</v>
      </c>
      <c r="S38" s="11"/>
      <c r="T38" s="12">
        <f t="shared" si="6"/>
        <v>0</v>
      </c>
      <c r="U38" s="11"/>
      <c r="V38" s="12">
        <f t="shared" si="7"/>
        <v>0</v>
      </c>
      <c r="W38" s="11"/>
      <c r="X38" s="12">
        <f t="shared" si="8"/>
        <v>0</v>
      </c>
      <c r="Y38" s="11"/>
      <c r="Z38" s="12">
        <f t="shared" si="9"/>
        <v>0</v>
      </c>
      <c r="AA38" s="11"/>
      <c r="AB38" s="12">
        <f t="shared" si="10"/>
        <v>0</v>
      </c>
      <c r="AC38" s="11">
        <v>53</v>
      </c>
      <c r="AD38" s="12">
        <f t="shared" si="11"/>
        <v>11823475.910949999</v>
      </c>
      <c r="AE38" s="11"/>
      <c r="AF38" s="12"/>
      <c r="AG38" s="11"/>
      <c r="AH38" s="12"/>
      <c r="AI38" s="11"/>
      <c r="AJ38" s="20"/>
      <c r="AK38" s="11">
        <v>5</v>
      </c>
      <c r="AL38" s="12">
        <f t="shared" si="15"/>
        <v>1115422.25575</v>
      </c>
      <c r="AM38" s="12">
        <v>5</v>
      </c>
      <c r="AN38" s="12">
        <f>AM38*F38</f>
        <v>1115422.25575</v>
      </c>
      <c r="AO38" s="12"/>
      <c r="AP38" s="12"/>
      <c r="AQ38" s="13">
        <f t="shared" si="13"/>
        <v>147</v>
      </c>
      <c r="AR38" s="14">
        <f t="shared" si="13"/>
        <v>32793414.319049999</v>
      </c>
    </row>
    <row r="39" spans="1:44" s="15" customFormat="1" ht="15.75" x14ac:dyDescent="0.25">
      <c r="A39" s="68"/>
      <c r="B39" s="7" t="s">
        <v>90</v>
      </c>
      <c r="C39" s="8">
        <v>1.5529999999999999</v>
      </c>
      <c r="D39" s="9">
        <v>262178</v>
      </c>
      <c r="E39" s="19">
        <v>0.15</v>
      </c>
      <c r="F39" s="9">
        <f t="shared" si="0"/>
        <v>283925.66509999998</v>
      </c>
      <c r="G39" s="11">
        <v>15</v>
      </c>
      <c r="H39" s="12">
        <f t="shared" si="12"/>
        <v>4258884.9764999999</v>
      </c>
      <c r="I39" s="11">
        <v>17</v>
      </c>
      <c r="J39" s="12">
        <f t="shared" si="1"/>
        <v>4826736.3066999996</v>
      </c>
      <c r="K39" s="11"/>
      <c r="L39" s="12">
        <f t="shared" si="2"/>
        <v>0</v>
      </c>
      <c r="M39" s="11"/>
      <c r="N39" s="12">
        <f t="shared" si="3"/>
        <v>0</v>
      </c>
      <c r="O39" s="11"/>
      <c r="P39" s="12">
        <f t="shared" si="4"/>
        <v>0</v>
      </c>
      <c r="Q39" s="11">
        <v>1</v>
      </c>
      <c r="R39" s="12">
        <f t="shared" si="5"/>
        <v>283925.66509999998</v>
      </c>
      <c r="S39" s="11"/>
      <c r="T39" s="12">
        <f t="shared" si="6"/>
        <v>0</v>
      </c>
      <c r="U39" s="11"/>
      <c r="V39" s="12">
        <f t="shared" si="7"/>
        <v>0</v>
      </c>
      <c r="W39" s="11"/>
      <c r="X39" s="12">
        <f t="shared" si="8"/>
        <v>0</v>
      </c>
      <c r="Y39" s="11"/>
      <c r="Z39" s="12">
        <f t="shared" si="9"/>
        <v>0</v>
      </c>
      <c r="AA39" s="11"/>
      <c r="AB39" s="12">
        <f t="shared" si="10"/>
        <v>0</v>
      </c>
      <c r="AC39" s="11">
        <v>16</v>
      </c>
      <c r="AD39" s="12">
        <f t="shared" si="11"/>
        <v>4542810.6415999997</v>
      </c>
      <c r="AE39" s="11"/>
      <c r="AF39" s="12"/>
      <c r="AG39" s="11"/>
      <c r="AH39" s="12"/>
      <c r="AI39" s="11"/>
      <c r="AJ39" s="20"/>
      <c r="AK39" s="11">
        <v>2</v>
      </c>
      <c r="AL39" s="12">
        <f t="shared" si="15"/>
        <v>567851.33019999997</v>
      </c>
      <c r="AM39" s="12">
        <v>3</v>
      </c>
      <c r="AN39" s="12">
        <f>AM39*F39</f>
        <v>851776.99529999995</v>
      </c>
      <c r="AO39" s="12"/>
      <c r="AP39" s="12"/>
      <c r="AQ39" s="13">
        <f t="shared" si="13"/>
        <v>54</v>
      </c>
      <c r="AR39" s="14">
        <f t="shared" si="13"/>
        <v>15331985.9154</v>
      </c>
    </row>
    <row r="40" spans="1:44" s="15" customFormat="1" ht="31.5" x14ac:dyDescent="0.25">
      <c r="A40" s="68"/>
      <c r="B40" s="25" t="s">
        <v>91</v>
      </c>
      <c r="C40" s="8">
        <v>1.5529999999999999</v>
      </c>
      <c r="D40" s="9">
        <v>241421</v>
      </c>
      <c r="E40" s="19">
        <v>0.4</v>
      </c>
      <c r="F40" s="9">
        <f t="shared" si="0"/>
        <v>294823.32520000002</v>
      </c>
      <c r="G40" s="21"/>
      <c r="H40" s="12">
        <f t="shared" si="12"/>
        <v>0</v>
      </c>
      <c r="I40" s="11"/>
      <c r="J40" s="12">
        <f t="shared" si="1"/>
        <v>0</v>
      </c>
      <c r="K40" s="11"/>
      <c r="L40" s="12">
        <f t="shared" si="2"/>
        <v>0</v>
      </c>
      <c r="M40" s="11"/>
      <c r="N40" s="12">
        <f t="shared" si="3"/>
        <v>0</v>
      </c>
      <c r="O40" s="11"/>
      <c r="P40" s="12">
        <f t="shared" si="4"/>
        <v>0</v>
      </c>
      <c r="Q40" s="11">
        <v>800</v>
      </c>
      <c r="R40" s="12">
        <f t="shared" si="5"/>
        <v>235858660.16000003</v>
      </c>
      <c r="S40" s="11"/>
      <c r="T40" s="12">
        <f t="shared" si="6"/>
        <v>0</v>
      </c>
      <c r="U40" s="11"/>
      <c r="V40" s="12">
        <f t="shared" si="7"/>
        <v>0</v>
      </c>
      <c r="W40" s="11"/>
      <c r="X40" s="12">
        <f t="shared" si="8"/>
        <v>0</v>
      </c>
      <c r="Y40" s="11"/>
      <c r="Z40" s="12">
        <f t="shared" si="9"/>
        <v>0</v>
      </c>
      <c r="AA40" s="11"/>
      <c r="AB40" s="12">
        <f t="shared" si="10"/>
        <v>0</v>
      </c>
      <c r="AC40" s="11"/>
      <c r="AD40" s="12">
        <f t="shared" si="11"/>
        <v>0</v>
      </c>
      <c r="AE40" s="11"/>
      <c r="AF40" s="12"/>
      <c r="AG40" s="11"/>
      <c r="AH40" s="12"/>
      <c r="AI40" s="11"/>
      <c r="AJ40" s="12">
        <f t="shared" si="14"/>
        <v>0</v>
      </c>
      <c r="AK40" s="11"/>
      <c r="AL40" s="12">
        <f t="shared" si="15"/>
        <v>0</v>
      </c>
      <c r="AM40" s="12"/>
      <c r="AN40" s="12"/>
      <c r="AO40" s="12"/>
      <c r="AP40" s="12"/>
      <c r="AQ40" s="13">
        <f t="shared" si="13"/>
        <v>800</v>
      </c>
      <c r="AR40" s="14">
        <f t="shared" si="13"/>
        <v>235858660.16000003</v>
      </c>
    </row>
    <row r="41" spans="1:44" s="15" customFormat="1" ht="47.25" x14ac:dyDescent="0.25">
      <c r="A41" s="68"/>
      <c r="B41" s="7" t="s">
        <v>92</v>
      </c>
      <c r="C41" s="8">
        <v>1.5529999999999999</v>
      </c>
      <c r="D41" s="9">
        <v>136058</v>
      </c>
      <c r="E41" s="19">
        <v>0.3</v>
      </c>
      <c r="F41" s="9">
        <f t="shared" si="0"/>
        <v>158630.02219999998</v>
      </c>
      <c r="G41" s="11">
        <v>70</v>
      </c>
      <c r="H41" s="12">
        <f t="shared" si="12"/>
        <v>11104101.553999998</v>
      </c>
      <c r="I41" s="11"/>
      <c r="J41" s="12">
        <f t="shared" si="1"/>
        <v>0</v>
      </c>
      <c r="K41" s="11"/>
      <c r="L41" s="12">
        <f t="shared" si="2"/>
        <v>0</v>
      </c>
      <c r="M41" s="11"/>
      <c r="N41" s="12">
        <f t="shared" si="3"/>
        <v>0</v>
      </c>
      <c r="O41" s="11"/>
      <c r="P41" s="12">
        <f t="shared" si="4"/>
        <v>0</v>
      </c>
      <c r="Q41" s="11">
        <v>70</v>
      </c>
      <c r="R41" s="12">
        <f t="shared" si="5"/>
        <v>11104101.553999998</v>
      </c>
      <c r="S41" s="11"/>
      <c r="T41" s="12">
        <f t="shared" si="6"/>
        <v>0</v>
      </c>
      <c r="U41" s="11"/>
      <c r="V41" s="12">
        <f t="shared" si="7"/>
        <v>0</v>
      </c>
      <c r="W41" s="11"/>
      <c r="X41" s="12">
        <f t="shared" si="8"/>
        <v>0</v>
      </c>
      <c r="Y41" s="11"/>
      <c r="Z41" s="12">
        <f t="shared" si="9"/>
        <v>0</v>
      </c>
      <c r="AA41" s="11"/>
      <c r="AB41" s="12">
        <f t="shared" si="10"/>
        <v>0</v>
      </c>
      <c r="AC41" s="11">
        <v>5</v>
      </c>
      <c r="AD41" s="12">
        <f t="shared" si="11"/>
        <v>793150.11099999992</v>
      </c>
      <c r="AE41" s="11"/>
      <c r="AF41" s="12"/>
      <c r="AG41" s="11"/>
      <c r="AH41" s="12"/>
      <c r="AI41" s="11"/>
      <c r="AJ41" s="12">
        <f t="shared" si="14"/>
        <v>0</v>
      </c>
      <c r="AK41" s="11"/>
      <c r="AL41" s="12"/>
      <c r="AM41" s="12"/>
      <c r="AN41" s="12"/>
      <c r="AO41" s="12"/>
      <c r="AP41" s="12"/>
      <c r="AQ41" s="13">
        <f t="shared" si="13"/>
        <v>145</v>
      </c>
      <c r="AR41" s="14">
        <f t="shared" si="13"/>
        <v>23001353.218999997</v>
      </c>
    </row>
    <row r="42" spans="1:44" s="15" customFormat="1" ht="47.25" x14ac:dyDescent="0.25">
      <c r="A42" s="68"/>
      <c r="B42" s="7" t="s">
        <v>93</v>
      </c>
      <c r="C42" s="8">
        <v>1.5529999999999999</v>
      </c>
      <c r="D42" s="9">
        <v>254503</v>
      </c>
      <c r="E42" s="19">
        <v>0.15</v>
      </c>
      <c r="F42" s="9">
        <f t="shared" si="0"/>
        <v>275614.02384999994</v>
      </c>
      <c r="G42" s="11">
        <v>0</v>
      </c>
      <c r="H42" s="12">
        <f t="shared" si="12"/>
        <v>0</v>
      </c>
      <c r="I42" s="11"/>
      <c r="J42" s="12">
        <f t="shared" si="1"/>
        <v>0</v>
      </c>
      <c r="K42" s="11"/>
      <c r="L42" s="12">
        <f t="shared" si="2"/>
        <v>0</v>
      </c>
      <c r="M42" s="11"/>
      <c r="N42" s="12">
        <f t="shared" si="3"/>
        <v>0</v>
      </c>
      <c r="O42" s="11"/>
      <c r="P42" s="12">
        <f t="shared" si="4"/>
        <v>0</v>
      </c>
      <c r="Q42" s="11"/>
      <c r="R42" s="12">
        <f t="shared" si="5"/>
        <v>0</v>
      </c>
      <c r="S42" s="11"/>
      <c r="T42" s="12">
        <f t="shared" si="6"/>
        <v>0</v>
      </c>
      <c r="U42" s="11"/>
      <c r="V42" s="12">
        <f t="shared" si="7"/>
        <v>0</v>
      </c>
      <c r="W42" s="11"/>
      <c r="X42" s="12">
        <f t="shared" si="8"/>
        <v>0</v>
      </c>
      <c r="Y42" s="11"/>
      <c r="Z42" s="12">
        <f t="shared" si="9"/>
        <v>0</v>
      </c>
      <c r="AA42" s="11"/>
      <c r="AB42" s="12">
        <f t="shared" si="10"/>
        <v>0</v>
      </c>
      <c r="AC42" s="11"/>
      <c r="AD42" s="12">
        <f t="shared" si="11"/>
        <v>0</v>
      </c>
      <c r="AE42" s="11"/>
      <c r="AF42" s="12"/>
      <c r="AG42" s="11"/>
      <c r="AH42" s="12"/>
      <c r="AI42" s="11"/>
      <c r="AJ42" s="12">
        <f t="shared" si="14"/>
        <v>0</v>
      </c>
      <c r="AK42" s="11"/>
      <c r="AL42" s="12"/>
      <c r="AM42" s="12"/>
      <c r="AN42" s="12"/>
      <c r="AO42" s="12"/>
      <c r="AP42" s="12"/>
      <c r="AQ42" s="13">
        <f t="shared" si="13"/>
        <v>0</v>
      </c>
      <c r="AR42" s="14">
        <f t="shared" si="13"/>
        <v>0</v>
      </c>
    </row>
    <row r="43" spans="1:44" s="15" customFormat="1" ht="47.25" x14ac:dyDescent="0.25">
      <c r="A43" s="68"/>
      <c r="B43" s="7" t="s">
        <v>94</v>
      </c>
      <c r="C43" s="8">
        <v>1.5529999999999999</v>
      </c>
      <c r="D43" s="9">
        <v>226346</v>
      </c>
      <c r="E43" s="10">
        <v>0.3</v>
      </c>
      <c r="F43" s="9">
        <f t="shared" si="0"/>
        <v>263896.8014</v>
      </c>
      <c r="G43" s="11">
        <v>217</v>
      </c>
      <c r="H43" s="12">
        <f t="shared" si="12"/>
        <v>57265605.903799996</v>
      </c>
      <c r="I43" s="11"/>
      <c r="J43" s="12">
        <f t="shared" si="1"/>
        <v>0</v>
      </c>
      <c r="K43" s="11"/>
      <c r="L43" s="12">
        <f t="shared" si="2"/>
        <v>0</v>
      </c>
      <c r="M43" s="11"/>
      <c r="N43" s="12">
        <f t="shared" si="3"/>
        <v>0</v>
      </c>
      <c r="O43" s="11"/>
      <c r="P43" s="12">
        <f t="shared" si="4"/>
        <v>0</v>
      </c>
      <c r="Q43" s="11">
        <v>250</v>
      </c>
      <c r="R43" s="12">
        <f t="shared" si="5"/>
        <v>65974200.350000001</v>
      </c>
      <c r="S43" s="11"/>
      <c r="T43" s="12">
        <f t="shared" si="6"/>
        <v>0</v>
      </c>
      <c r="U43" s="11"/>
      <c r="V43" s="12">
        <f t="shared" si="7"/>
        <v>0</v>
      </c>
      <c r="W43" s="11"/>
      <c r="X43" s="12">
        <f t="shared" si="8"/>
        <v>0</v>
      </c>
      <c r="Y43" s="11"/>
      <c r="Z43" s="12">
        <f t="shared" si="9"/>
        <v>0</v>
      </c>
      <c r="AA43" s="11"/>
      <c r="AB43" s="12">
        <f t="shared" si="10"/>
        <v>0</v>
      </c>
      <c r="AC43" s="11">
        <v>2</v>
      </c>
      <c r="AD43" s="12">
        <f t="shared" si="11"/>
        <v>527793.60279999999</v>
      </c>
      <c r="AE43" s="11"/>
      <c r="AF43" s="12"/>
      <c r="AG43" s="11"/>
      <c r="AH43" s="12"/>
      <c r="AI43" s="11"/>
      <c r="AJ43" s="12">
        <f t="shared" si="14"/>
        <v>0</v>
      </c>
      <c r="AK43" s="11"/>
      <c r="AL43" s="12"/>
      <c r="AM43" s="12"/>
      <c r="AN43" s="12"/>
      <c r="AO43" s="12"/>
      <c r="AP43" s="12"/>
      <c r="AQ43" s="13">
        <f t="shared" si="13"/>
        <v>469</v>
      </c>
      <c r="AR43" s="14">
        <f t="shared" si="13"/>
        <v>123767599.8566</v>
      </c>
    </row>
    <row r="44" spans="1:44" s="15" customFormat="1" ht="15.75" x14ac:dyDescent="0.25">
      <c r="A44" s="69"/>
      <c r="B44" s="7" t="s">
        <v>95</v>
      </c>
      <c r="C44" s="8">
        <v>1.5529999999999999</v>
      </c>
      <c r="D44" s="9">
        <v>336507</v>
      </c>
      <c r="E44" s="19">
        <v>0.45</v>
      </c>
      <c r="F44" s="9">
        <f t="shared" si="0"/>
        <v>420246.76695000002</v>
      </c>
      <c r="G44" s="11">
        <v>0</v>
      </c>
      <c r="H44" s="12">
        <f t="shared" si="12"/>
        <v>0</v>
      </c>
      <c r="I44" s="11"/>
      <c r="J44" s="12">
        <f t="shared" si="1"/>
        <v>0</v>
      </c>
      <c r="K44" s="11"/>
      <c r="L44" s="12">
        <f t="shared" si="2"/>
        <v>0</v>
      </c>
      <c r="M44" s="11"/>
      <c r="N44" s="12">
        <f t="shared" si="3"/>
        <v>0</v>
      </c>
      <c r="O44" s="11"/>
      <c r="P44" s="12">
        <f t="shared" si="4"/>
        <v>0</v>
      </c>
      <c r="Q44" s="11">
        <v>1</v>
      </c>
      <c r="R44" s="12">
        <f t="shared" si="5"/>
        <v>420246.76695000002</v>
      </c>
      <c r="S44" s="11"/>
      <c r="T44" s="12">
        <f t="shared" si="6"/>
        <v>0</v>
      </c>
      <c r="U44" s="11"/>
      <c r="V44" s="12">
        <f t="shared" si="7"/>
        <v>0</v>
      </c>
      <c r="W44" s="11"/>
      <c r="X44" s="12">
        <f t="shared" si="8"/>
        <v>0</v>
      </c>
      <c r="Y44" s="11"/>
      <c r="Z44" s="12">
        <f t="shared" si="9"/>
        <v>0</v>
      </c>
      <c r="AA44" s="11"/>
      <c r="AB44" s="12">
        <f t="shared" si="10"/>
        <v>0</v>
      </c>
      <c r="AC44" s="11"/>
      <c r="AD44" s="12">
        <f t="shared" si="11"/>
        <v>0</v>
      </c>
      <c r="AE44" s="11"/>
      <c r="AF44" s="12"/>
      <c r="AG44" s="11"/>
      <c r="AH44" s="12"/>
      <c r="AI44" s="11"/>
      <c r="AJ44" s="12"/>
      <c r="AK44" s="11"/>
      <c r="AL44" s="12"/>
      <c r="AM44" s="12"/>
      <c r="AN44" s="12"/>
      <c r="AO44" s="12"/>
      <c r="AP44" s="12"/>
      <c r="AQ44" s="13">
        <f t="shared" si="13"/>
        <v>1</v>
      </c>
      <c r="AR44" s="14">
        <f t="shared" si="13"/>
        <v>420246.76695000002</v>
      </c>
    </row>
    <row r="45" spans="1:44" s="15" customFormat="1" ht="15.75" x14ac:dyDescent="0.25">
      <c r="A45" s="60" t="s">
        <v>96</v>
      </c>
      <c r="B45" s="7" t="s">
        <v>97</v>
      </c>
      <c r="C45" s="8">
        <v>1.5529999999999999</v>
      </c>
      <c r="D45" s="9">
        <v>140253</v>
      </c>
      <c r="E45" s="10">
        <v>0.15</v>
      </c>
      <c r="F45" s="9">
        <f t="shared" si="0"/>
        <v>151886.98634999999</v>
      </c>
      <c r="G45" s="11">
        <v>10</v>
      </c>
      <c r="H45" s="12">
        <f t="shared" si="12"/>
        <v>1518869.8635</v>
      </c>
      <c r="I45" s="11"/>
      <c r="J45" s="12">
        <f t="shared" si="1"/>
        <v>0</v>
      </c>
      <c r="K45" s="11"/>
      <c r="L45" s="12">
        <f t="shared" si="2"/>
        <v>0</v>
      </c>
      <c r="M45" s="11"/>
      <c r="N45" s="12">
        <f t="shared" si="3"/>
        <v>0</v>
      </c>
      <c r="O45" s="11"/>
      <c r="P45" s="12">
        <f t="shared" si="4"/>
        <v>0</v>
      </c>
      <c r="Q45" s="11"/>
      <c r="R45" s="12">
        <f t="shared" si="5"/>
        <v>0</v>
      </c>
      <c r="S45" s="11"/>
      <c r="T45" s="12">
        <f t="shared" si="6"/>
        <v>0</v>
      </c>
      <c r="U45" s="11"/>
      <c r="V45" s="12">
        <f t="shared" si="7"/>
        <v>0</v>
      </c>
      <c r="W45" s="11"/>
      <c r="X45" s="12">
        <f t="shared" si="8"/>
        <v>0</v>
      </c>
      <c r="Y45" s="11"/>
      <c r="Z45" s="12">
        <f t="shared" si="9"/>
        <v>0</v>
      </c>
      <c r="AA45" s="11"/>
      <c r="AB45" s="12">
        <f t="shared" si="10"/>
        <v>0</v>
      </c>
      <c r="AC45" s="11"/>
      <c r="AD45" s="12">
        <f t="shared" si="11"/>
        <v>0</v>
      </c>
      <c r="AE45" s="11"/>
      <c r="AF45" s="12"/>
      <c r="AG45" s="11"/>
      <c r="AH45" s="12"/>
      <c r="AI45" s="11"/>
      <c r="AJ45" s="12"/>
      <c r="AK45" s="11"/>
      <c r="AL45" s="12"/>
      <c r="AM45" s="12"/>
      <c r="AN45" s="12"/>
      <c r="AO45" s="12"/>
      <c r="AP45" s="12"/>
      <c r="AQ45" s="13">
        <f t="shared" si="13"/>
        <v>10</v>
      </c>
      <c r="AR45" s="14">
        <f t="shared" si="13"/>
        <v>1518869.8635</v>
      </c>
    </row>
    <row r="46" spans="1:44" s="15" customFormat="1" ht="15.75" customHeight="1" x14ac:dyDescent="0.25">
      <c r="A46" s="61"/>
      <c r="B46" s="7" t="s">
        <v>98</v>
      </c>
      <c r="C46" s="8">
        <v>1.5529999999999999</v>
      </c>
      <c r="D46" s="9">
        <v>245132</v>
      </c>
      <c r="E46" s="10">
        <v>0.15</v>
      </c>
      <c r="F46" s="9">
        <f t="shared" si="0"/>
        <v>265465.69939999998</v>
      </c>
      <c r="G46" s="11">
        <v>4</v>
      </c>
      <c r="H46" s="12">
        <f t="shared" si="12"/>
        <v>1061862.7975999999</v>
      </c>
      <c r="I46" s="11"/>
      <c r="J46" s="12">
        <f t="shared" si="1"/>
        <v>0</v>
      </c>
      <c r="K46" s="11"/>
      <c r="L46" s="12">
        <f t="shared" si="2"/>
        <v>0</v>
      </c>
      <c r="M46" s="11"/>
      <c r="N46" s="12">
        <f t="shared" si="3"/>
        <v>0</v>
      </c>
      <c r="O46" s="11"/>
      <c r="P46" s="12">
        <f t="shared" si="4"/>
        <v>0</v>
      </c>
      <c r="Q46" s="11"/>
      <c r="R46" s="12">
        <f t="shared" si="5"/>
        <v>0</v>
      </c>
      <c r="S46" s="11"/>
      <c r="T46" s="12">
        <f t="shared" si="6"/>
        <v>0</v>
      </c>
      <c r="U46" s="11"/>
      <c r="V46" s="12">
        <f t="shared" si="7"/>
        <v>0</v>
      </c>
      <c r="W46" s="11"/>
      <c r="X46" s="12">
        <f t="shared" si="8"/>
        <v>0</v>
      </c>
      <c r="Y46" s="11"/>
      <c r="Z46" s="12">
        <f t="shared" si="9"/>
        <v>0</v>
      </c>
      <c r="AA46" s="11"/>
      <c r="AB46" s="12">
        <f t="shared" si="10"/>
        <v>0</v>
      </c>
      <c r="AC46" s="11"/>
      <c r="AD46" s="12">
        <f t="shared" si="11"/>
        <v>0</v>
      </c>
      <c r="AE46" s="11"/>
      <c r="AF46" s="12"/>
      <c r="AG46" s="11"/>
      <c r="AH46" s="12"/>
      <c r="AI46" s="11"/>
      <c r="AJ46" s="12"/>
      <c r="AK46" s="11"/>
      <c r="AL46" s="12"/>
      <c r="AM46" s="12"/>
      <c r="AN46" s="12"/>
      <c r="AO46" s="12"/>
      <c r="AP46" s="12"/>
      <c r="AQ46" s="13">
        <f t="shared" si="13"/>
        <v>4</v>
      </c>
      <c r="AR46" s="14">
        <f t="shared" si="13"/>
        <v>1061862.7975999999</v>
      </c>
    </row>
    <row r="47" spans="1:44" s="15" customFormat="1" ht="15.75" customHeight="1" x14ac:dyDescent="0.25">
      <c r="A47" s="67" t="s">
        <v>99</v>
      </c>
      <c r="B47" s="7" t="s">
        <v>100</v>
      </c>
      <c r="C47" s="8">
        <v>1.5529999999999999</v>
      </c>
      <c r="D47" s="9">
        <v>135345</v>
      </c>
      <c r="E47" s="10">
        <v>0.15</v>
      </c>
      <c r="F47" s="9">
        <f t="shared" si="0"/>
        <v>146571.86774999998</v>
      </c>
      <c r="G47" s="11">
        <v>90</v>
      </c>
      <c r="H47" s="12">
        <f t="shared" si="12"/>
        <v>13191468.097499998</v>
      </c>
      <c r="I47" s="11">
        <v>511</v>
      </c>
      <c r="J47" s="12">
        <f t="shared" si="1"/>
        <v>74898224.420249984</v>
      </c>
      <c r="K47" s="11">
        <v>30</v>
      </c>
      <c r="L47" s="12">
        <f t="shared" si="2"/>
        <v>4397156.0324999988</v>
      </c>
      <c r="M47" s="11"/>
      <c r="N47" s="12">
        <f t="shared" si="3"/>
        <v>0</v>
      </c>
      <c r="O47" s="11"/>
      <c r="P47" s="12">
        <f t="shared" si="4"/>
        <v>0</v>
      </c>
      <c r="Q47" s="11"/>
      <c r="R47" s="12">
        <f t="shared" si="5"/>
        <v>0</v>
      </c>
      <c r="S47" s="11"/>
      <c r="T47" s="12">
        <f t="shared" si="6"/>
        <v>0</v>
      </c>
      <c r="U47" s="11"/>
      <c r="V47" s="12">
        <f t="shared" si="7"/>
        <v>0</v>
      </c>
      <c r="W47" s="11"/>
      <c r="X47" s="12">
        <f t="shared" si="8"/>
        <v>0</v>
      </c>
      <c r="Y47" s="11"/>
      <c r="Z47" s="12">
        <f t="shared" si="9"/>
        <v>0</v>
      </c>
      <c r="AA47" s="11"/>
      <c r="AB47" s="12">
        <f t="shared" si="10"/>
        <v>0</v>
      </c>
      <c r="AC47" s="11">
        <v>156</v>
      </c>
      <c r="AD47" s="12">
        <f t="shared" si="11"/>
        <v>22865211.368999995</v>
      </c>
      <c r="AE47" s="11"/>
      <c r="AF47" s="12"/>
      <c r="AG47" s="11"/>
      <c r="AH47" s="12"/>
      <c r="AI47" s="11"/>
      <c r="AJ47" s="12"/>
      <c r="AK47" s="11"/>
      <c r="AL47" s="12"/>
      <c r="AM47" s="12"/>
      <c r="AN47" s="12"/>
      <c r="AO47" s="12">
        <v>1</v>
      </c>
      <c r="AP47" s="12">
        <f>AO47*F47</f>
        <v>146571.86774999998</v>
      </c>
      <c r="AQ47" s="13">
        <f t="shared" si="13"/>
        <v>788</v>
      </c>
      <c r="AR47" s="14">
        <f t="shared" si="13"/>
        <v>115498631.78699999</v>
      </c>
    </row>
    <row r="48" spans="1:44" s="15" customFormat="1" ht="15.75" x14ac:dyDescent="0.25">
      <c r="A48" s="68"/>
      <c r="B48" s="7" t="s">
        <v>101</v>
      </c>
      <c r="C48" s="8">
        <v>1.5529999999999999</v>
      </c>
      <c r="D48" s="9">
        <v>201193</v>
      </c>
      <c r="E48" s="10">
        <v>0.15</v>
      </c>
      <c r="F48" s="9">
        <f t="shared" si="0"/>
        <v>217881.95934999996</v>
      </c>
      <c r="G48" s="11">
        <v>0</v>
      </c>
      <c r="H48" s="12">
        <f t="shared" si="12"/>
        <v>0</v>
      </c>
      <c r="I48" s="11"/>
      <c r="J48" s="12">
        <f t="shared" si="1"/>
        <v>0</v>
      </c>
      <c r="K48" s="11"/>
      <c r="L48" s="12">
        <f t="shared" si="2"/>
        <v>0</v>
      </c>
      <c r="M48" s="11"/>
      <c r="N48" s="12">
        <f t="shared" si="3"/>
        <v>0</v>
      </c>
      <c r="O48" s="11"/>
      <c r="P48" s="12">
        <f t="shared" si="4"/>
        <v>0</v>
      </c>
      <c r="Q48" s="11"/>
      <c r="R48" s="12">
        <f t="shared" si="5"/>
        <v>0</v>
      </c>
      <c r="S48" s="11"/>
      <c r="T48" s="12">
        <f t="shared" si="6"/>
        <v>0</v>
      </c>
      <c r="U48" s="11"/>
      <c r="V48" s="12">
        <f t="shared" si="7"/>
        <v>0</v>
      </c>
      <c r="W48" s="11"/>
      <c r="X48" s="12">
        <f t="shared" si="8"/>
        <v>0</v>
      </c>
      <c r="Y48" s="11"/>
      <c r="Z48" s="12">
        <f t="shared" si="9"/>
        <v>0</v>
      </c>
      <c r="AA48" s="11"/>
      <c r="AB48" s="12">
        <f t="shared" si="10"/>
        <v>0</v>
      </c>
      <c r="AC48" s="11"/>
      <c r="AD48" s="12">
        <f t="shared" si="11"/>
        <v>0</v>
      </c>
      <c r="AE48" s="11"/>
      <c r="AF48" s="12"/>
      <c r="AG48" s="11"/>
      <c r="AH48" s="12"/>
      <c r="AI48" s="11"/>
      <c r="AJ48" s="12"/>
      <c r="AK48" s="11"/>
      <c r="AL48" s="12"/>
      <c r="AM48" s="12"/>
      <c r="AN48" s="12"/>
      <c r="AO48" s="12"/>
      <c r="AP48" s="12"/>
      <c r="AQ48" s="13">
        <f t="shared" si="13"/>
        <v>0</v>
      </c>
      <c r="AR48" s="14">
        <f t="shared" si="13"/>
        <v>0</v>
      </c>
    </row>
    <row r="49" spans="1:44" s="15" customFormat="1" ht="15.75" x14ac:dyDescent="0.25">
      <c r="A49" s="68"/>
      <c r="B49" s="7" t="s">
        <v>102</v>
      </c>
      <c r="C49" s="8">
        <v>1.5529999999999999</v>
      </c>
      <c r="D49" s="9">
        <v>263606</v>
      </c>
      <c r="E49" s="10">
        <v>0.3</v>
      </c>
      <c r="F49" s="9">
        <f t="shared" si="0"/>
        <v>307338.23540000001</v>
      </c>
      <c r="G49" s="11">
        <v>0</v>
      </c>
      <c r="H49" s="12">
        <f t="shared" si="12"/>
        <v>0</v>
      </c>
      <c r="I49" s="11">
        <v>20</v>
      </c>
      <c r="J49" s="12">
        <f t="shared" si="1"/>
        <v>6146764.7080000006</v>
      </c>
      <c r="K49" s="11"/>
      <c r="L49" s="12">
        <f t="shared" si="2"/>
        <v>0</v>
      </c>
      <c r="M49" s="11"/>
      <c r="N49" s="12">
        <f t="shared" si="3"/>
        <v>0</v>
      </c>
      <c r="O49" s="11"/>
      <c r="P49" s="12">
        <f t="shared" si="4"/>
        <v>0</v>
      </c>
      <c r="Q49" s="11"/>
      <c r="R49" s="12">
        <f t="shared" si="5"/>
        <v>0</v>
      </c>
      <c r="S49" s="11"/>
      <c r="T49" s="12">
        <f t="shared" si="6"/>
        <v>0</v>
      </c>
      <c r="U49" s="11"/>
      <c r="V49" s="12">
        <f t="shared" si="7"/>
        <v>0</v>
      </c>
      <c r="W49" s="11"/>
      <c r="X49" s="12">
        <f t="shared" si="8"/>
        <v>0</v>
      </c>
      <c r="Y49" s="11"/>
      <c r="Z49" s="12">
        <f t="shared" si="9"/>
        <v>0</v>
      </c>
      <c r="AA49" s="11"/>
      <c r="AB49" s="12">
        <f t="shared" si="10"/>
        <v>0</v>
      </c>
      <c r="AC49" s="11"/>
      <c r="AD49" s="12">
        <f t="shared" si="11"/>
        <v>0</v>
      </c>
      <c r="AE49" s="11"/>
      <c r="AF49" s="12">
        <f>AE49*F49</f>
        <v>0</v>
      </c>
      <c r="AG49" s="11"/>
      <c r="AH49" s="12"/>
      <c r="AI49" s="11"/>
      <c r="AJ49" s="12"/>
      <c r="AK49" s="11"/>
      <c r="AL49" s="12"/>
      <c r="AM49" s="12"/>
      <c r="AN49" s="12"/>
      <c r="AO49" s="12"/>
      <c r="AP49" s="12"/>
      <c r="AQ49" s="13">
        <f t="shared" si="13"/>
        <v>20</v>
      </c>
      <c r="AR49" s="14">
        <f t="shared" si="13"/>
        <v>6146764.7080000006</v>
      </c>
    </row>
    <row r="50" spans="1:44" s="15" customFormat="1" ht="15.75" x14ac:dyDescent="0.25">
      <c r="A50" s="68"/>
      <c r="B50" s="7" t="s">
        <v>103</v>
      </c>
      <c r="C50" s="8">
        <v>1.5529999999999999</v>
      </c>
      <c r="D50" s="9">
        <v>141561</v>
      </c>
      <c r="E50" s="19">
        <v>0.3</v>
      </c>
      <c r="F50" s="9">
        <f>D50*(C50*E50+(1-E50))</f>
        <v>165045.9699</v>
      </c>
      <c r="G50" s="11">
        <v>20</v>
      </c>
      <c r="H50" s="12">
        <f t="shared" si="12"/>
        <v>3300919.398</v>
      </c>
      <c r="I50" s="11">
        <v>70</v>
      </c>
      <c r="J50" s="12">
        <f>I50*F50</f>
        <v>11553217.892999999</v>
      </c>
      <c r="K50" s="11"/>
      <c r="L50" s="12">
        <f t="shared" si="2"/>
        <v>0</v>
      </c>
      <c r="M50" s="11"/>
      <c r="N50" s="12">
        <f t="shared" si="3"/>
        <v>0</v>
      </c>
      <c r="O50" s="11"/>
      <c r="P50" s="12">
        <f t="shared" si="4"/>
        <v>0</v>
      </c>
      <c r="Q50" s="11"/>
      <c r="R50" s="12">
        <f t="shared" si="5"/>
        <v>0</v>
      </c>
      <c r="S50" s="11"/>
      <c r="T50" s="12">
        <f t="shared" si="6"/>
        <v>0</v>
      </c>
      <c r="U50" s="11"/>
      <c r="V50" s="12">
        <f t="shared" si="7"/>
        <v>0</v>
      </c>
      <c r="W50" s="11"/>
      <c r="X50" s="12">
        <f t="shared" si="8"/>
        <v>0</v>
      </c>
      <c r="Y50" s="11"/>
      <c r="Z50" s="12">
        <f t="shared" si="9"/>
        <v>0</v>
      </c>
      <c r="AA50" s="11"/>
      <c r="AB50" s="12">
        <f t="shared" si="10"/>
        <v>0</v>
      </c>
      <c r="AC50" s="11">
        <v>10</v>
      </c>
      <c r="AD50" s="12">
        <f>AC50*F50</f>
        <v>1650459.699</v>
      </c>
      <c r="AE50" s="11"/>
      <c r="AF50" s="12">
        <f>AE50*F50</f>
        <v>0</v>
      </c>
      <c r="AG50" s="11"/>
      <c r="AH50" s="12"/>
      <c r="AI50" s="11"/>
      <c r="AJ50" s="12"/>
      <c r="AK50" s="11"/>
      <c r="AL50" s="12"/>
      <c r="AM50" s="12"/>
      <c r="AN50" s="12"/>
      <c r="AO50" s="12"/>
      <c r="AP50" s="12">
        <f>AO50*F50</f>
        <v>0</v>
      </c>
      <c r="AQ50" s="13">
        <f t="shared" si="13"/>
        <v>100</v>
      </c>
      <c r="AR50" s="14">
        <f t="shared" si="13"/>
        <v>16504596.989999998</v>
      </c>
    </row>
    <row r="51" spans="1:44" s="15" customFormat="1" ht="15.75" x14ac:dyDescent="0.25">
      <c r="A51" s="68"/>
      <c r="B51" s="25" t="s">
        <v>104</v>
      </c>
      <c r="C51" s="8">
        <v>1.5529999999999999</v>
      </c>
      <c r="D51" s="9">
        <v>200562</v>
      </c>
      <c r="E51" s="19">
        <v>0.4</v>
      </c>
      <c r="F51" s="9">
        <f t="shared" si="0"/>
        <v>244926.3144</v>
      </c>
      <c r="G51" s="11">
        <v>30</v>
      </c>
      <c r="H51" s="12">
        <f t="shared" si="12"/>
        <v>7347789.432</v>
      </c>
      <c r="I51" s="11">
        <v>36</v>
      </c>
      <c r="J51" s="12">
        <f t="shared" si="1"/>
        <v>8817347.3183999993</v>
      </c>
      <c r="K51" s="11"/>
      <c r="L51" s="12">
        <f t="shared" si="2"/>
        <v>0</v>
      </c>
      <c r="M51" s="11"/>
      <c r="N51" s="12">
        <f t="shared" si="3"/>
        <v>0</v>
      </c>
      <c r="O51" s="11"/>
      <c r="P51" s="12">
        <f t="shared" si="4"/>
        <v>0</v>
      </c>
      <c r="Q51" s="11"/>
      <c r="R51" s="12">
        <f t="shared" si="5"/>
        <v>0</v>
      </c>
      <c r="S51" s="11"/>
      <c r="T51" s="12">
        <f t="shared" si="6"/>
        <v>0</v>
      </c>
      <c r="U51" s="11"/>
      <c r="V51" s="12">
        <f t="shared" si="7"/>
        <v>0</v>
      </c>
      <c r="W51" s="11"/>
      <c r="X51" s="12">
        <f t="shared" si="8"/>
        <v>0</v>
      </c>
      <c r="Y51" s="11"/>
      <c r="Z51" s="12">
        <f t="shared" si="9"/>
        <v>0</v>
      </c>
      <c r="AA51" s="11"/>
      <c r="AB51" s="12">
        <f t="shared" si="10"/>
        <v>0</v>
      </c>
      <c r="AC51" s="11">
        <v>31</v>
      </c>
      <c r="AD51" s="12">
        <f t="shared" si="11"/>
        <v>7592715.7464000005</v>
      </c>
      <c r="AE51" s="11"/>
      <c r="AF51" s="12"/>
      <c r="AG51" s="11"/>
      <c r="AH51" s="12"/>
      <c r="AI51" s="11"/>
      <c r="AJ51" s="12"/>
      <c r="AK51" s="11"/>
      <c r="AL51" s="12"/>
      <c r="AM51" s="12"/>
      <c r="AN51" s="12"/>
      <c r="AO51" s="12"/>
      <c r="AP51" s="12"/>
      <c r="AQ51" s="13">
        <f t="shared" si="13"/>
        <v>97</v>
      </c>
      <c r="AR51" s="14">
        <f t="shared" si="13"/>
        <v>23757852.496799998</v>
      </c>
    </row>
    <row r="52" spans="1:44" s="15" customFormat="1" ht="15.75" x14ac:dyDescent="0.25">
      <c r="A52" s="68"/>
      <c r="B52" s="7" t="s">
        <v>105</v>
      </c>
      <c r="C52" s="8">
        <v>1.5529999999999999</v>
      </c>
      <c r="D52" s="9">
        <v>335626</v>
      </c>
      <c r="E52" s="10">
        <v>0.15</v>
      </c>
      <c r="F52" s="9">
        <f t="shared" si="0"/>
        <v>363466.17669999995</v>
      </c>
      <c r="G52" s="11">
        <v>1</v>
      </c>
      <c r="H52" s="12">
        <f t="shared" si="12"/>
        <v>363466.17669999995</v>
      </c>
      <c r="I52" s="11"/>
      <c r="J52" s="12">
        <f t="shared" si="1"/>
        <v>0</v>
      </c>
      <c r="K52" s="11">
        <v>4</v>
      </c>
      <c r="L52" s="12">
        <f t="shared" si="2"/>
        <v>1453864.7067999998</v>
      </c>
      <c r="M52" s="11"/>
      <c r="N52" s="12">
        <f t="shared" si="3"/>
        <v>0</v>
      </c>
      <c r="O52" s="11"/>
      <c r="P52" s="12">
        <f t="shared" si="4"/>
        <v>0</v>
      </c>
      <c r="Q52" s="11"/>
      <c r="R52" s="12">
        <f t="shared" si="5"/>
        <v>0</v>
      </c>
      <c r="S52" s="11"/>
      <c r="T52" s="12">
        <f t="shared" si="6"/>
        <v>0</v>
      </c>
      <c r="U52" s="11"/>
      <c r="V52" s="12">
        <f t="shared" si="7"/>
        <v>0</v>
      </c>
      <c r="W52" s="11"/>
      <c r="X52" s="12">
        <f t="shared" si="8"/>
        <v>0</v>
      </c>
      <c r="Y52" s="11"/>
      <c r="Z52" s="12">
        <f t="shared" si="9"/>
        <v>0</v>
      </c>
      <c r="AA52" s="11"/>
      <c r="AB52" s="12">
        <f t="shared" si="10"/>
        <v>0</v>
      </c>
      <c r="AC52" s="11"/>
      <c r="AD52" s="12">
        <f t="shared" si="11"/>
        <v>0</v>
      </c>
      <c r="AE52" s="11"/>
      <c r="AF52" s="12"/>
      <c r="AG52" s="11"/>
      <c r="AH52" s="12"/>
      <c r="AI52" s="11"/>
      <c r="AJ52" s="12"/>
      <c r="AK52" s="11"/>
      <c r="AL52" s="12"/>
      <c r="AM52" s="12"/>
      <c r="AN52" s="12"/>
      <c r="AO52" s="12"/>
      <c r="AP52" s="12"/>
      <c r="AQ52" s="13">
        <f t="shared" si="13"/>
        <v>5</v>
      </c>
      <c r="AR52" s="14">
        <f t="shared" si="13"/>
        <v>1817330.8834999998</v>
      </c>
    </row>
    <row r="53" spans="1:44" s="15" customFormat="1" ht="15.75" x14ac:dyDescent="0.25">
      <c r="A53" s="70" t="s">
        <v>106</v>
      </c>
      <c r="B53" s="7" t="s">
        <v>107</v>
      </c>
      <c r="C53" s="8">
        <v>1.5529999999999999</v>
      </c>
      <c r="D53" s="9">
        <v>91694</v>
      </c>
      <c r="E53" s="10">
        <v>0.3</v>
      </c>
      <c r="F53" s="9">
        <f t="shared" si="0"/>
        <v>106906.0346</v>
      </c>
      <c r="G53" s="11">
        <v>37</v>
      </c>
      <c r="H53" s="12">
        <f t="shared" si="12"/>
        <v>3955523.2801999999</v>
      </c>
      <c r="I53" s="11"/>
      <c r="J53" s="12">
        <f t="shared" si="1"/>
        <v>0</v>
      </c>
      <c r="K53" s="11">
        <v>40</v>
      </c>
      <c r="L53" s="12">
        <f t="shared" si="2"/>
        <v>4276241.3839999996</v>
      </c>
      <c r="M53" s="11"/>
      <c r="N53" s="12">
        <f t="shared" si="3"/>
        <v>0</v>
      </c>
      <c r="O53" s="11"/>
      <c r="P53" s="12">
        <f t="shared" si="4"/>
        <v>0</v>
      </c>
      <c r="Q53" s="11"/>
      <c r="R53" s="12">
        <f t="shared" si="5"/>
        <v>0</v>
      </c>
      <c r="S53" s="11"/>
      <c r="T53" s="12">
        <f t="shared" si="6"/>
        <v>0</v>
      </c>
      <c r="U53" s="11"/>
      <c r="V53" s="12">
        <f t="shared" si="7"/>
        <v>0</v>
      </c>
      <c r="W53" s="11"/>
      <c r="X53" s="12">
        <f t="shared" si="8"/>
        <v>0</v>
      </c>
      <c r="Y53" s="11"/>
      <c r="Z53" s="12">
        <f t="shared" si="9"/>
        <v>0</v>
      </c>
      <c r="AA53" s="11">
        <v>79</v>
      </c>
      <c r="AB53" s="12">
        <f t="shared" si="10"/>
        <v>8445576.7334000003</v>
      </c>
      <c r="AC53" s="11">
        <v>53</v>
      </c>
      <c r="AD53" s="12">
        <f t="shared" si="11"/>
        <v>5666019.8338000001</v>
      </c>
      <c r="AE53" s="11"/>
      <c r="AF53" s="12"/>
      <c r="AG53" s="11"/>
      <c r="AH53" s="12"/>
      <c r="AI53" s="11"/>
      <c r="AJ53" s="12"/>
      <c r="AK53" s="11"/>
      <c r="AL53" s="12"/>
      <c r="AM53" s="12"/>
      <c r="AN53" s="12"/>
      <c r="AO53" s="12"/>
      <c r="AP53" s="12"/>
      <c r="AQ53" s="13">
        <f t="shared" si="13"/>
        <v>209</v>
      </c>
      <c r="AR53" s="14">
        <f t="shared" si="13"/>
        <v>22343361.231399998</v>
      </c>
    </row>
    <row r="54" spans="1:44" s="15" customFormat="1" ht="15.75" x14ac:dyDescent="0.25">
      <c r="A54" s="70"/>
      <c r="B54" s="7" t="s">
        <v>108</v>
      </c>
      <c r="C54" s="8">
        <v>1.5529999999999999</v>
      </c>
      <c r="D54" s="9">
        <v>134626</v>
      </c>
      <c r="E54" s="10">
        <v>0.3</v>
      </c>
      <c r="F54" s="9">
        <f t="shared" si="0"/>
        <v>156960.4534</v>
      </c>
      <c r="G54" s="11">
        <v>12</v>
      </c>
      <c r="H54" s="12">
        <f t="shared" si="12"/>
        <v>1883525.4408</v>
      </c>
      <c r="I54" s="11"/>
      <c r="J54" s="12">
        <f t="shared" si="1"/>
        <v>0</v>
      </c>
      <c r="K54" s="11"/>
      <c r="L54" s="12">
        <f t="shared" si="2"/>
        <v>0</v>
      </c>
      <c r="M54" s="11"/>
      <c r="N54" s="12">
        <f t="shared" si="3"/>
        <v>0</v>
      </c>
      <c r="O54" s="11"/>
      <c r="P54" s="12">
        <f t="shared" si="4"/>
        <v>0</v>
      </c>
      <c r="Q54" s="11"/>
      <c r="R54" s="12">
        <f t="shared" si="5"/>
        <v>0</v>
      </c>
      <c r="S54" s="11"/>
      <c r="T54" s="12">
        <f t="shared" si="6"/>
        <v>0</v>
      </c>
      <c r="U54" s="11"/>
      <c r="V54" s="12">
        <f t="shared" si="7"/>
        <v>0</v>
      </c>
      <c r="W54" s="11"/>
      <c r="X54" s="12">
        <f t="shared" si="8"/>
        <v>0</v>
      </c>
      <c r="Y54" s="11"/>
      <c r="Z54" s="12">
        <f t="shared" si="9"/>
        <v>0</v>
      </c>
      <c r="AA54" s="11">
        <v>45</v>
      </c>
      <c r="AB54" s="12">
        <f t="shared" si="10"/>
        <v>7063220.4029999999</v>
      </c>
      <c r="AC54" s="11">
        <v>26</v>
      </c>
      <c r="AD54" s="12">
        <f t="shared" si="11"/>
        <v>4080971.7884</v>
      </c>
      <c r="AE54" s="11"/>
      <c r="AF54" s="12"/>
      <c r="AG54" s="11"/>
      <c r="AH54" s="12"/>
      <c r="AI54" s="11"/>
      <c r="AJ54" s="12"/>
      <c r="AK54" s="11"/>
      <c r="AL54" s="12"/>
      <c r="AM54" s="12"/>
      <c r="AN54" s="12"/>
      <c r="AO54" s="12"/>
      <c r="AP54" s="12"/>
      <c r="AQ54" s="13">
        <f t="shared" si="13"/>
        <v>83</v>
      </c>
      <c r="AR54" s="14">
        <f t="shared" si="13"/>
        <v>13027717.632200001</v>
      </c>
    </row>
    <row r="55" spans="1:44" s="15" customFormat="1" ht="31.5" x14ac:dyDescent="0.25">
      <c r="A55" s="18" t="s">
        <v>109</v>
      </c>
      <c r="B55" s="7" t="s">
        <v>110</v>
      </c>
      <c r="C55" s="8">
        <v>1.5529999999999999</v>
      </c>
      <c r="D55" s="9">
        <v>119167</v>
      </c>
      <c r="E55" s="10">
        <v>0.3</v>
      </c>
      <c r="F55" s="9">
        <f t="shared" si="0"/>
        <v>138936.80529999998</v>
      </c>
      <c r="G55" s="11">
        <v>10</v>
      </c>
      <c r="H55" s="12">
        <f t="shared" si="12"/>
        <v>1389368.0529999998</v>
      </c>
      <c r="I55" s="11"/>
      <c r="J55" s="12">
        <f t="shared" si="1"/>
        <v>0</v>
      </c>
      <c r="K55" s="11"/>
      <c r="L55" s="12">
        <f t="shared" si="2"/>
        <v>0</v>
      </c>
      <c r="M55" s="11"/>
      <c r="N55" s="12">
        <f t="shared" si="3"/>
        <v>0</v>
      </c>
      <c r="O55" s="11"/>
      <c r="P55" s="12">
        <f t="shared" si="4"/>
        <v>0</v>
      </c>
      <c r="Q55" s="11"/>
      <c r="R55" s="12">
        <f t="shared" si="5"/>
        <v>0</v>
      </c>
      <c r="S55" s="11"/>
      <c r="T55" s="12">
        <f t="shared" si="6"/>
        <v>0</v>
      </c>
      <c r="U55" s="11"/>
      <c r="V55" s="12">
        <f t="shared" si="7"/>
        <v>0</v>
      </c>
      <c r="W55" s="11">
        <v>30</v>
      </c>
      <c r="X55" s="12">
        <f t="shared" si="8"/>
        <v>4168104.1589999995</v>
      </c>
      <c r="Y55" s="11"/>
      <c r="Z55" s="12">
        <f t="shared" si="9"/>
        <v>0</v>
      </c>
      <c r="AA55" s="11"/>
      <c r="AB55" s="12">
        <f t="shared" si="10"/>
        <v>0</v>
      </c>
      <c r="AC55" s="11"/>
      <c r="AD55" s="12">
        <f t="shared" si="11"/>
        <v>0</v>
      </c>
      <c r="AE55" s="11"/>
      <c r="AF55" s="12"/>
      <c r="AG55" s="11"/>
      <c r="AH55" s="12"/>
      <c r="AI55" s="11"/>
      <c r="AJ55" s="12"/>
      <c r="AK55" s="11"/>
      <c r="AL55" s="12"/>
      <c r="AM55" s="12"/>
      <c r="AN55" s="12"/>
      <c r="AO55" s="12"/>
      <c r="AP55" s="12"/>
      <c r="AQ55" s="13">
        <f t="shared" si="13"/>
        <v>40</v>
      </c>
      <c r="AR55" s="14">
        <f t="shared" si="13"/>
        <v>5557472.2119999994</v>
      </c>
    </row>
    <row r="56" spans="1:44" s="15" customFormat="1" ht="15.75" x14ac:dyDescent="0.25">
      <c r="A56" s="18" t="s">
        <v>111</v>
      </c>
      <c r="B56" s="7" t="s">
        <v>112</v>
      </c>
      <c r="C56" s="8">
        <v>1.5529999999999999</v>
      </c>
      <c r="D56" s="9">
        <v>182087</v>
      </c>
      <c r="E56" s="10">
        <v>0.15</v>
      </c>
      <c r="F56" s="9">
        <f t="shared" si="0"/>
        <v>197191.11664999998</v>
      </c>
      <c r="G56" s="11">
        <v>10</v>
      </c>
      <c r="H56" s="12">
        <f t="shared" si="12"/>
        <v>1971911.1664999998</v>
      </c>
      <c r="I56" s="11"/>
      <c r="J56" s="12">
        <f t="shared" si="1"/>
        <v>0</v>
      </c>
      <c r="K56" s="11"/>
      <c r="L56" s="12">
        <f t="shared" si="2"/>
        <v>0</v>
      </c>
      <c r="M56" s="11"/>
      <c r="N56" s="12">
        <f t="shared" si="3"/>
        <v>0</v>
      </c>
      <c r="O56" s="11"/>
      <c r="P56" s="12">
        <f t="shared" si="4"/>
        <v>0</v>
      </c>
      <c r="Q56" s="11"/>
      <c r="R56" s="12">
        <f t="shared" si="5"/>
        <v>0</v>
      </c>
      <c r="S56" s="11"/>
      <c r="T56" s="12">
        <f t="shared" si="6"/>
        <v>0</v>
      </c>
      <c r="U56" s="11"/>
      <c r="V56" s="12">
        <f t="shared" si="7"/>
        <v>0</v>
      </c>
      <c r="W56" s="11"/>
      <c r="X56" s="12">
        <f t="shared" si="8"/>
        <v>0</v>
      </c>
      <c r="Y56" s="11"/>
      <c r="Z56" s="12">
        <f t="shared" si="9"/>
        <v>0</v>
      </c>
      <c r="AA56" s="11"/>
      <c r="AB56" s="12">
        <f t="shared" si="10"/>
        <v>0</v>
      </c>
      <c r="AC56" s="11"/>
      <c r="AD56" s="12">
        <f t="shared" si="11"/>
        <v>0</v>
      </c>
      <c r="AE56" s="11"/>
      <c r="AF56" s="12"/>
      <c r="AG56" s="11"/>
      <c r="AH56" s="12"/>
      <c r="AI56" s="11"/>
      <c r="AJ56" s="12"/>
      <c r="AK56" s="11"/>
      <c r="AL56" s="12"/>
      <c r="AM56" s="12"/>
      <c r="AN56" s="12"/>
      <c r="AO56" s="12"/>
      <c r="AP56" s="12"/>
      <c r="AQ56" s="13">
        <f t="shared" si="13"/>
        <v>10</v>
      </c>
      <c r="AR56" s="14">
        <f t="shared" si="13"/>
        <v>1971911.1664999998</v>
      </c>
    </row>
    <row r="57" spans="1:44" s="22" customFormat="1" ht="15.75" x14ac:dyDescent="0.25">
      <c r="A57" s="30" t="s">
        <v>113</v>
      </c>
      <c r="B57" s="31" t="s">
        <v>114</v>
      </c>
      <c r="C57" s="31"/>
      <c r="D57" s="32"/>
      <c r="E57" s="31"/>
      <c r="F57" s="31"/>
      <c r="G57" s="33">
        <f>SUM(G8:G56)</f>
        <v>1168</v>
      </c>
      <c r="H57" s="34">
        <f>SUM(H8:H56)</f>
        <v>212593106.21745005</v>
      </c>
      <c r="I57" s="33">
        <f>SUM(I8:I56)</f>
        <v>1718</v>
      </c>
      <c r="J57" s="34">
        <f t="shared" ref="J57:AN57" si="16">SUM(J8:J56)</f>
        <v>328294059.06449997</v>
      </c>
      <c r="K57" s="34">
        <f t="shared" si="16"/>
        <v>83</v>
      </c>
      <c r="L57" s="34">
        <f t="shared" si="16"/>
        <v>11657719.838</v>
      </c>
      <c r="M57" s="34">
        <f t="shared" si="16"/>
        <v>100</v>
      </c>
      <c r="N57" s="34">
        <f t="shared" si="16"/>
        <v>19960970.431499999</v>
      </c>
      <c r="O57" s="34">
        <f t="shared" si="16"/>
        <v>100</v>
      </c>
      <c r="P57" s="34">
        <f t="shared" si="16"/>
        <v>14376013.359999999</v>
      </c>
      <c r="Q57" s="34">
        <f t="shared" si="16"/>
        <v>1127</v>
      </c>
      <c r="R57" s="34">
        <f t="shared" si="16"/>
        <v>314775972.96235001</v>
      </c>
      <c r="S57" s="34">
        <f t="shared" si="16"/>
        <v>180</v>
      </c>
      <c r="T57" s="34">
        <f t="shared" si="16"/>
        <v>20014399.031999998</v>
      </c>
      <c r="U57" s="34">
        <f t="shared" si="16"/>
        <v>300</v>
      </c>
      <c r="V57" s="34">
        <f t="shared" si="16"/>
        <v>24152719.1096</v>
      </c>
      <c r="W57" s="34">
        <f t="shared" si="16"/>
        <v>35</v>
      </c>
      <c r="X57" s="34">
        <f t="shared" si="16"/>
        <v>4551615.3049999997</v>
      </c>
      <c r="Y57" s="34">
        <f t="shared" si="16"/>
        <v>75</v>
      </c>
      <c r="Z57" s="34">
        <f t="shared" si="16"/>
        <v>8541295.9574999996</v>
      </c>
      <c r="AA57" s="33">
        <f t="shared" si="16"/>
        <v>301</v>
      </c>
      <c r="AB57" s="34">
        <f t="shared" si="16"/>
        <v>35124435.928899996</v>
      </c>
      <c r="AC57" s="34">
        <f t="shared" si="16"/>
        <v>456</v>
      </c>
      <c r="AD57" s="34">
        <f t="shared" si="16"/>
        <v>78000682.489299983</v>
      </c>
      <c r="AE57" s="34">
        <f t="shared" si="16"/>
        <v>15</v>
      </c>
      <c r="AF57" s="34">
        <f t="shared" si="16"/>
        <v>2660227.7074999996</v>
      </c>
      <c r="AG57" s="34">
        <f t="shared" si="16"/>
        <v>62</v>
      </c>
      <c r="AH57" s="34">
        <f t="shared" si="16"/>
        <v>9161082.568</v>
      </c>
      <c r="AI57" s="34">
        <f t="shared" si="16"/>
        <v>6</v>
      </c>
      <c r="AJ57" s="34">
        <f t="shared" si="16"/>
        <v>862050.13739999989</v>
      </c>
      <c r="AK57" s="34">
        <f t="shared" si="16"/>
        <v>160</v>
      </c>
      <c r="AL57" s="34">
        <f t="shared" si="16"/>
        <v>30651883.942900002</v>
      </c>
      <c r="AM57" s="34">
        <f t="shared" si="16"/>
        <v>16</v>
      </c>
      <c r="AN57" s="34">
        <f t="shared" si="16"/>
        <v>4170306.1642</v>
      </c>
      <c r="AO57" s="34">
        <f>SUM(AO8:AO56)</f>
        <v>2</v>
      </c>
      <c r="AP57" s="34">
        <f>SUM(AP8:AP56)</f>
        <v>275007.41174999997</v>
      </c>
      <c r="AQ57" s="34">
        <f>SUM(AQ8:AQ56)</f>
        <v>5904</v>
      </c>
      <c r="AR57" s="35">
        <f>SUM(AR8:AR56)</f>
        <v>1119823547.6278501</v>
      </c>
    </row>
  </sheetData>
  <mergeCells count="58">
    <mergeCell ref="A53:A54"/>
    <mergeCell ref="A4:AB4"/>
    <mergeCell ref="A28:A29"/>
    <mergeCell ref="A30:A32"/>
    <mergeCell ref="A34:A44"/>
    <mergeCell ref="A45:A46"/>
    <mergeCell ref="A47:A52"/>
    <mergeCell ref="A26:A27"/>
    <mergeCell ref="AE6:AF6"/>
    <mergeCell ref="AG6:AH6"/>
    <mergeCell ref="AI6:AJ6"/>
    <mergeCell ref="AK6:AL6"/>
    <mergeCell ref="A8:A9"/>
    <mergeCell ref="A10:A11"/>
    <mergeCell ref="A16:A21"/>
    <mergeCell ref="A22:A23"/>
    <mergeCell ref="A24:A25"/>
    <mergeCell ref="U6:V6"/>
    <mergeCell ref="W6:X6"/>
    <mergeCell ref="Y6:Z6"/>
    <mergeCell ref="AA6:AB6"/>
    <mergeCell ref="AC6:AD6"/>
    <mergeCell ref="AQ5:AR5"/>
    <mergeCell ref="G6:H6"/>
    <mergeCell ref="I6:J6"/>
    <mergeCell ref="K6:L6"/>
    <mergeCell ref="M6:N6"/>
    <mergeCell ref="O6:P6"/>
    <mergeCell ref="Q6:R6"/>
    <mergeCell ref="Y5:Z5"/>
    <mergeCell ref="AA5:AB5"/>
    <mergeCell ref="AC5:AD5"/>
    <mergeCell ref="AE5:AF5"/>
    <mergeCell ref="AG5:AH5"/>
    <mergeCell ref="AI5:AJ5"/>
    <mergeCell ref="AM6:AN6"/>
    <mergeCell ref="AO6:AP6"/>
    <mergeCell ref="S6:T6"/>
    <mergeCell ref="S5:T5"/>
    <mergeCell ref="U5:V5"/>
    <mergeCell ref="AK5:AL5"/>
    <mergeCell ref="AM5:AN5"/>
    <mergeCell ref="AO5:AP5"/>
    <mergeCell ref="AB2:AN3"/>
    <mergeCell ref="AB1:AN1"/>
    <mergeCell ref="W5:X5"/>
    <mergeCell ref="A5:A7"/>
    <mergeCell ref="B5:B7"/>
    <mergeCell ref="C5:C7"/>
    <mergeCell ref="D5:D7"/>
    <mergeCell ref="E5:E7"/>
    <mergeCell ref="F5:F7"/>
    <mergeCell ref="G5:H5"/>
    <mergeCell ref="I5:J5"/>
    <mergeCell ref="K5:L5"/>
    <mergeCell ref="M5:N5"/>
    <mergeCell ref="O5:P5"/>
    <mergeCell ref="Q5:R5"/>
  </mergeCells>
  <pageMargins left="0.39370078740157483" right="0" top="0.19685039370078741" bottom="0" header="0.11811023622047245" footer="0.11811023622047245"/>
  <pageSetup paperSize="9" scale="75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ВМП</vt:lpstr>
      <vt:lpstr>ВМП!Заголовки_для_печати</vt:lpstr>
      <vt:lpstr>ВМП!Область_печати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Михайлова Татьяна Витальевна</cp:lastModifiedBy>
  <cp:lastPrinted>2019-09-30T04:59:52Z</cp:lastPrinted>
  <dcterms:created xsi:type="dcterms:W3CDTF">2019-09-30T04:27:35Z</dcterms:created>
  <dcterms:modified xsi:type="dcterms:W3CDTF">2019-09-30T04:59:57Z</dcterms:modified>
</cp:coreProperties>
</file>